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6440" tabRatio="500" activeTab="3"/>
  </bookViews>
  <sheets>
    <sheet name="DADOS" sheetId="1" r:id="rId1"/>
    <sheet name="MED" sheetId="2" r:id="rId2"/>
    <sheet name="CRONO" sheetId="3" r:id="rId3"/>
    <sheet name="Plan1" sheetId="4" r:id="rId4"/>
  </sheets>
  <definedNames>
    <definedName name="_xlnm.Print_Area" localSheetId="1">MED!$A$1:$M$103</definedName>
    <definedName name="_xlnm.Print_Titles" localSheetId="1">MED!$1:$22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83417071" val="1062" rev="124" revOS="4" revMin="124" revMax="0"/>
      <pm:docPrefs xmlns:pm="smNativeData" id="1683417071" fixedDigits="0" showNotice="1" showFrameBounds="1" autoChart="1" recalcOnPrint="1" recalcOnCopy="1" finalRounding="1" compatTextArt="1" tab="567" useDefinedPrintRange="1" printArea="currentSheet"/>
      <pm:compatibility xmlns:pm="smNativeData" id="1683417071" overlapCells="1"/>
      <pm:defCurrency xmlns:pm="smNativeData" id="1683417071"/>
      <pm:pdfExportOpt xmlns:pm="smNativeData" pagesRangeIndex="2" pagesSelectionIndex="0" customRangeInfo="1-1" qualityIndex="0" embedFonts="2" useJpegs="0" useSubsetFonts="1" useAlpha="1" relativeLinks="0" taggedPdf="1" pane="0" zoom="0" zoomScale="100" layout="0" includeDoc="0" viewFlags="0" openViewer="1" jpegQuality="90" flags="252" exportWsNames="1" name="D:\Trabalho\IFRN Caicó\Crono 3.pdf"/>
    </ext>
  </extLst>
</workbook>
</file>

<file path=xl/calcChain.xml><?xml version="1.0" encoding="utf-8"?>
<calcChain xmlns="http://schemas.openxmlformats.org/spreadsheetml/2006/main">
  <c r="J100" i="2"/>
  <c r="J97"/>
  <c r="H97"/>
  <c r="I97" s="1"/>
  <c r="J96"/>
  <c r="H96"/>
  <c r="I96" s="1"/>
  <c r="J94"/>
  <c r="H94"/>
  <c r="I94" s="1"/>
  <c r="J93"/>
  <c r="H93"/>
  <c r="I93" s="1"/>
  <c r="J92"/>
  <c r="J91" s="1"/>
  <c r="H92"/>
  <c r="I92" s="1"/>
  <c r="H87"/>
  <c r="I87" s="1"/>
  <c r="J87"/>
  <c r="K87" s="1"/>
  <c r="H88"/>
  <c r="I88" s="1"/>
  <c r="J88"/>
  <c r="K88" s="1"/>
  <c r="H89"/>
  <c r="I89"/>
  <c r="J89"/>
  <c r="L89" s="1"/>
  <c r="K89"/>
  <c r="H90"/>
  <c r="I90" s="1"/>
  <c r="J90"/>
  <c r="K90" s="1"/>
  <c r="J86"/>
  <c r="K86" s="1"/>
  <c r="H86"/>
  <c r="I86" s="1"/>
  <c r="I91"/>
  <c r="H81"/>
  <c r="I81" s="1"/>
  <c r="J81"/>
  <c r="K81" s="1"/>
  <c r="H82"/>
  <c r="I82" s="1"/>
  <c r="J82"/>
  <c r="K82" s="1"/>
  <c r="H83"/>
  <c r="I83" s="1"/>
  <c r="J83"/>
  <c r="H84"/>
  <c r="I84" s="1"/>
  <c r="J84"/>
  <c r="K84" s="1"/>
  <c r="J80"/>
  <c r="H80"/>
  <c r="I80" s="1"/>
  <c r="J79"/>
  <c r="K79" s="1"/>
  <c r="H79"/>
  <c r="I79" s="1"/>
  <c r="J78"/>
  <c r="K78" s="1"/>
  <c r="H78"/>
  <c r="I78" s="1"/>
  <c r="H56"/>
  <c r="I56" s="1"/>
  <c r="J56"/>
  <c r="K56" s="1"/>
  <c r="H57"/>
  <c r="I57"/>
  <c r="J57"/>
  <c r="K57" s="1"/>
  <c r="H58"/>
  <c r="I58" s="1"/>
  <c r="J58"/>
  <c r="H59"/>
  <c r="I59" s="1"/>
  <c r="J59"/>
  <c r="K59" s="1"/>
  <c r="H60"/>
  <c r="I60" s="1"/>
  <c r="J60"/>
  <c r="K60" s="1"/>
  <c r="H61"/>
  <c r="I61" s="1"/>
  <c r="J61"/>
  <c r="K61" s="1"/>
  <c r="H62"/>
  <c r="I62" s="1"/>
  <c r="J62"/>
  <c r="L62" s="1"/>
  <c r="M62" s="1"/>
  <c r="H63"/>
  <c r="I63" s="1"/>
  <c r="J63"/>
  <c r="L63" s="1"/>
  <c r="M63" s="1"/>
  <c r="H64"/>
  <c r="I64" s="1"/>
  <c r="J64"/>
  <c r="K64" s="1"/>
  <c r="H65"/>
  <c r="I65" s="1"/>
  <c r="J65"/>
  <c r="K65" s="1"/>
  <c r="H66"/>
  <c r="I66" s="1"/>
  <c r="J66"/>
  <c r="L66" s="1"/>
  <c r="H67"/>
  <c r="I67" s="1"/>
  <c r="J67"/>
  <c r="K67" s="1"/>
  <c r="H68"/>
  <c r="I68" s="1"/>
  <c r="J68"/>
  <c r="K68" s="1"/>
  <c r="H69"/>
  <c r="I69"/>
  <c r="J69"/>
  <c r="K69" s="1"/>
  <c r="H70"/>
  <c r="I70" s="1"/>
  <c r="J70"/>
  <c r="K70" s="1"/>
  <c r="H71"/>
  <c r="I71" s="1"/>
  <c r="J71"/>
  <c r="K71" s="1"/>
  <c r="H72"/>
  <c r="I72" s="1"/>
  <c r="J72"/>
  <c r="K72" s="1"/>
  <c r="H73"/>
  <c r="I73" s="1"/>
  <c r="J73"/>
  <c r="K73" s="1"/>
  <c r="H74"/>
  <c r="I74" s="1"/>
  <c r="J74"/>
  <c r="K74" s="1"/>
  <c r="H75"/>
  <c r="I75" s="1"/>
  <c r="J75"/>
  <c r="K75" s="1"/>
  <c r="H76"/>
  <c r="I76" s="1"/>
  <c r="J76"/>
  <c r="K76" s="1"/>
  <c r="J55"/>
  <c r="H55"/>
  <c r="I55" s="1"/>
  <c r="J54"/>
  <c r="H54"/>
  <c r="I54" s="1"/>
  <c r="J53"/>
  <c r="H53"/>
  <c r="I53" s="1"/>
  <c r="J52"/>
  <c r="H52"/>
  <c r="I52" s="1"/>
  <c r="H46"/>
  <c r="I46" s="1"/>
  <c r="J46"/>
  <c r="K46" s="1"/>
  <c r="H47"/>
  <c r="I47" s="1"/>
  <c r="J47"/>
  <c r="K47" s="1"/>
  <c r="H48"/>
  <c r="I48" s="1"/>
  <c r="J48"/>
  <c r="K48" s="1"/>
  <c r="H49"/>
  <c r="I49" s="1"/>
  <c r="J49"/>
  <c r="K49" s="1"/>
  <c r="H50"/>
  <c r="I50" s="1"/>
  <c r="J50"/>
  <c r="K50" s="1"/>
  <c r="J45"/>
  <c r="H45"/>
  <c r="I45" s="1"/>
  <c r="J44"/>
  <c r="H44"/>
  <c r="I44" s="1"/>
  <c r="J43"/>
  <c r="H43"/>
  <c r="I43" s="1"/>
  <c r="H28"/>
  <c r="I28" s="1"/>
  <c r="J28"/>
  <c r="K28" s="1"/>
  <c r="H29"/>
  <c r="I29" s="1"/>
  <c r="J29"/>
  <c r="H30"/>
  <c r="I30" s="1"/>
  <c r="J30"/>
  <c r="H31"/>
  <c r="I31" s="1"/>
  <c r="J31"/>
  <c r="K31" s="1"/>
  <c r="H32"/>
  <c r="I32" s="1"/>
  <c r="J32"/>
  <c r="K32" s="1"/>
  <c r="H33"/>
  <c r="J33"/>
  <c r="K33" s="1"/>
  <c r="H34"/>
  <c r="I34" s="1"/>
  <c r="J34"/>
  <c r="K34" s="1"/>
  <c r="H35"/>
  <c r="I35" s="1"/>
  <c r="J35"/>
  <c r="H36"/>
  <c r="I36" s="1"/>
  <c r="J36"/>
  <c r="K36" s="1"/>
  <c r="H37"/>
  <c r="I37" s="1"/>
  <c r="J37"/>
  <c r="K37" s="1"/>
  <c r="H38"/>
  <c r="I38" s="1"/>
  <c r="J38"/>
  <c r="H39"/>
  <c r="I39" s="1"/>
  <c r="J39"/>
  <c r="K39" s="1"/>
  <c r="H40"/>
  <c r="I40"/>
  <c r="J40"/>
  <c r="H41"/>
  <c r="J41"/>
  <c r="K41" s="1"/>
  <c r="J27"/>
  <c r="H27"/>
  <c r="I27" s="1"/>
  <c r="J25"/>
  <c r="H25"/>
  <c r="I25" s="1"/>
  <c r="P143" i="3"/>
  <c r="M143"/>
  <c r="J143"/>
  <c r="G143"/>
  <c r="H143" s="1"/>
  <c r="K143" s="1"/>
  <c r="N143" s="1"/>
  <c r="Q143" s="1"/>
  <c r="P142"/>
  <c r="M142"/>
  <c r="J142"/>
  <c r="H142"/>
  <c r="K142" s="1"/>
  <c r="N142" s="1"/>
  <c r="Q142" s="1"/>
  <c r="G142"/>
  <c r="P141"/>
  <c r="M141"/>
  <c r="J141"/>
  <c r="G141"/>
  <c r="H141" s="1"/>
  <c r="K141" s="1"/>
  <c r="N141" s="1"/>
  <c r="Q141" s="1"/>
  <c r="P140"/>
  <c r="M140"/>
  <c r="K140"/>
  <c r="N140" s="1"/>
  <c r="Q140" s="1"/>
  <c r="J140"/>
  <c r="G140"/>
  <c r="H140" s="1"/>
  <c r="P139"/>
  <c r="M139"/>
  <c r="J139"/>
  <c r="G139"/>
  <c r="H139" s="1"/>
  <c r="K139" s="1"/>
  <c r="N139" s="1"/>
  <c r="Q139" s="1"/>
  <c r="P138"/>
  <c r="N138"/>
  <c r="Q138" s="1"/>
  <c r="M138"/>
  <c r="J138"/>
  <c r="G138"/>
  <c r="H138" s="1"/>
  <c r="K138" s="1"/>
  <c r="P137"/>
  <c r="M137"/>
  <c r="J137"/>
  <c r="G137"/>
  <c r="H137" s="1"/>
  <c r="K137" s="1"/>
  <c r="N137" s="1"/>
  <c r="Q137" s="1"/>
  <c r="P136"/>
  <c r="M136"/>
  <c r="J136"/>
  <c r="G136"/>
  <c r="H136" s="1"/>
  <c r="K136" s="1"/>
  <c r="N136" s="1"/>
  <c r="Q136" s="1"/>
  <c r="P134"/>
  <c r="M134"/>
  <c r="J134"/>
  <c r="H134"/>
  <c r="K134" s="1"/>
  <c r="N134" s="1"/>
  <c r="Q134" s="1"/>
  <c r="G134"/>
  <c r="P133"/>
  <c r="M133"/>
  <c r="J133"/>
  <c r="G133"/>
  <c r="H133" s="1"/>
  <c r="K133" s="1"/>
  <c r="N133" s="1"/>
  <c r="Q133" s="1"/>
  <c r="P132"/>
  <c r="M132"/>
  <c r="J132"/>
  <c r="K132" s="1"/>
  <c r="N132" s="1"/>
  <c r="Q132" s="1"/>
  <c r="H132"/>
  <c r="G132"/>
  <c r="P131"/>
  <c r="M131"/>
  <c r="J131"/>
  <c r="H131"/>
  <c r="K131" s="1"/>
  <c r="N131" s="1"/>
  <c r="Q131" s="1"/>
  <c r="G131"/>
  <c r="P130"/>
  <c r="M130"/>
  <c r="J130"/>
  <c r="H130"/>
  <c r="K130" s="1"/>
  <c r="N130" s="1"/>
  <c r="Q130" s="1"/>
  <c r="G130"/>
  <c r="P129"/>
  <c r="M129"/>
  <c r="J129"/>
  <c r="H129"/>
  <c r="K129" s="1"/>
  <c r="N129" s="1"/>
  <c r="Q129" s="1"/>
  <c r="G129"/>
  <c r="P128"/>
  <c r="M128"/>
  <c r="J128"/>
  <c r="H128"/>
  <c r="K128" s="1"/>
  <c r="N128" s="1"/>
  <c r="Q128" s="1"/>
  <c r="G128"/>
  <c r="P127"/>
  <c r="M127"/>
  <c r="J127"/>
  <c r="G127"/>
  <c r="H127" s="1"/>
  <c r="K127" s="1"/>
  <c r="N127" s="1"/>
  <c r="Q127" s="1"/>
  <c r="P126"/>
  <c r="M126"/>
  <c r="J126"/>
  <c r="H126"/>
  <c r="K126" s="1"/>
  <c r="N126" s="1"/>
  <c r="Q126" s="1"/>
  <c r="G126"/>
  <c r="P125"/>
  <c r="M125"/>
  <c r="J125"/>
  <c r="H125"/>
  <c r="K125" s="1"/>
  <c r="N125" s="1"/>
  <c r="Q125" s="1"/>
  <c r="G125"/>
  <c r="P124"/>
  <c r="M124"/>
  <c r="K124"/>
  <c r="N124" s="1"/>
  <c r="Q124" s="1"/>
  <c r="J124"/>
  <c r="H124"/>
  <c r="G124"/>
  <c r="P122"/>
  <c r="M122"/>
  <c r="J122"/>
  <c r="G122"/>
  <c r="H122" s="1"/>
  <c r="K122" s="1"/>
  <c r="N122" s="1"/>
  <c r="Q122" s="1"/>
  <c r="P121"/>
  <c r="M121"/>
  <c r="J121"/>
  <c r="G121"/>
  <c r="H121" s="1"/>
  <c r="K121" s="1"/>
  <c r="N121" s="1"/>
  <c r="Q121" s="1"/>
  <c r="P120"/>
  <c r="M120"/>
  <c r="J120"/>
  <c r="G120"/>
  <c r="H120" s="1"/>
  <c r="K120" s="1"/>
  <c r="N120" s="1"/>
  <c r="Q120" s="1"/>
  <c r="P119"/>
  <c r="M119"/>
  <c r="J119"/>
  <c r="G119"/>
  <c r="H119" s="1"/>
  <c r="K119" s="1"/>
  <c r="N119" s="1"/>
  <c r="Q119" s="1"/>
  <c r="P118"/>
  <c r="M118"/>
  <c r="J118"/>
  <c r="G118"/>
  <c r="H118" s="1"/>
  <c r="K118" s="1"/>
  <c r="N118" s="1"/>
  <c r="Q118" s="1"/>
  <c r="P117"/>
  <c r="M117"/>
  <c r="J117"/>
  <c r="G117"/>
  <c r="H117" s="1"/>
  <c r="K117" s="1"/>
  <c r="N117" s="1"/>
  <c r="Q117" s="1"/>
  <c r="P115"/>
  <c r="M115"/>
  <c r="J115"/>
  <c r="G115"/>
  <c r="H115" s="1"/>
  <c r="K115" s="1"/>
  <c r="N115" s="1"/>
  <c r="Q115" s="1"/>
  <c r="P114"/>
  <c r="M114"/>
  <c r="J114"/>
  <c r="K114" s="1"/>
  <c r="N114" s="1"/>
  <c r="Q114" s="1"/>
  <c r="H114"/>
  <c r="G114"/>
  <c r="P113"/>
  <c r="M113"/>
  <c r="J113"/>
  <c r="H113"/>
  <c r="K113" s="1"/>
  <c r="N113" s="1"/>
  <c r="Q113" s="1"/>
  <c r="G113"/>
  <c r="P112"/>
  <c r="M112"/>
  <c r="N112" s="1"/>
  <c r="Q112" s="1"/>
  <c r="K112"/>
  <c r="J112"/>
  <c r="H112"/>
  <c r="G112"/>
  <c r="P111"/>
  <c r="M111"/>
  <c r="K111"/>
  <c r="N111" s="1"/>
  <c r="Q111" s="1"/>
  <c r="J111"/>
  <c r="H111"/>
  <c r="G111"/>
  <c r="Q110"/>
  <c r="P110"/>
  <c r="M110"/>
  <c r="J110"/>
  <c r="H110"/>
  <c r="K110" s="1"/>
  <c r="N110" s="1"/>
  <c r="G110"/>
  <c r="P109"/>
  <c r="M109"/>
  <c r="J109"/>
  <c r="G109"/>
  <c r="H109" s="1"/>
  <c r="K109" s="1"/>
  <c r="N109" s="1"/>
  <c r="Q109" s="1"/>
  <c r="P108"/>
  <c r="M108"/>
  <c r="J108"/>
  <c r="H108"/>
  <c r="K108" s="1"/>
  <c r="N108" s="1"/>
  <c r="Q108" s="1"/>
  <c r="G108"/>
  <c r="P107"/>
  <c r="M107"/>
  <c r="J107"/>
  <c r="H107"/>
  <c r="K107" s="1"/>
  <c r="N107" s="1"/>
  <c r="Q107" s="1"/>
  <c r="G107"/>
  <c r="P106"/>
  <c r="M106"/>
  <c r="K106"/>
  <c r="N106" s="1"/>
  <c r="Q106" s="1"/>
  <c r="J106"/>
  <c r="H106"/>
  <c r="G106"/>
  <c r="P105"/>
  <c r="M105"/>
  <c r="J105"/>
  <c r="G105"/>
  <c r="H105" s="1"/>
  <c r="K105" s="1"/>
  <c r="N105" s="1"/>
  <c r="Q105" s="1"/>
  <c r="P103"/>
  <c r="M103"/>
  <c r="J103"/>
  <c r="G103"/>
  <c r="H103" s="1"/>
  <c r="K103" s="1"/>
  <c r="N103" s="1"/>
  <c r="Q103" s="1"/>
  <c r="P102"/>
  <c r="N102"/>
  <c r="Q102" s="1"/>
  <c r="M102"/>
  <c r="J102"/>
  <c r="G102"/>
  <c r="H102" s="1"/>
  <c r="K102" s="1"/>
  <c r="P101"/>
  <c r="M101"/>
  <c r="J101"/>
  <c r="G101"/>
  <c r="H101" s="1"/>
  <c r="K101" s="1"/>
  <c r="N101" s="1"/>
  <c r="Q101" s="1"/>
  <c r="Q100"/>
  <c r="P100"/>
  <c r="M100"/>
  <c r="J100"/>
  <c r="G100"/>
  <c r="H100" s="1"/>
  <c r="K100" s="1"/>
  <c r="N100" s="1"/>
  <c r="P98"/>
  <c r="M98"/>
  <c r="J98"/>
  <c r="G98"/>
  <c r="H98" s="1"/>
  <c r="K98" s="1"/>
  <c r="N98" s="1"/>
  <c r="Q98" s="1"/>
  <c r="P97"/>
  <c r="M97"/>
  <c r="J97"/>
  <c r="G97"/>
  <c r="H97" s="1"/>
  <c r="K97" s="1"/>
  <c r="N97" s="1"/>
  <c r="Q97" s="1"/>
  <c r="P96"/>
  <c r="M96"/>
  <c r="J96"/>
  <c r="K96" s="1"/>
  <c r="N96" s="1"/>
  <c r="Q96" s="1"/>
  <c r="H96"/>
  <c r="G96"/>
  <c r="P95"/>
  <c r="M95"/>
  <c r="J95"/>
  <c r="H95"/>
  <c r="K95" s="1"/>
  <c r="N95" s="1"/>
  <c r="Q95" s="1"/>
  <c r="G95"/>
  <c r="P94"/>
  <c r="M94"/>
  <c r="N94" s="1"/>
  <c r="Q94" s="1"/>
  <c r="K94"/>
  <c r="J94"/>
  <c r="H94"/>
  <c r="G94"/>
  <c r="P93"/>
  <c r="M93"/>
  <c r="K93"/>
  <c r="N93" s="1"/>
  <c r="Q93" s="1"/>
  <c r="J93"/>
  <c r="H93"/>
  <c r="G93"/>
  <c r="P92"/>
  <c r="Q92" s="1"/>
  <c r="M92"/>
  <c r="J92"/>
  <c r="H92"/>
  <c r="K92" s="1"/>
  <c r="N92" s="1"/>
  <c r="G92"/>
  <c r="P91"/>
  <c r="M91"/>
  <c r="J91"/>
  <c r="G91"/>
  <c r="H91" s="1"/>
  <c r="K91" s="1"/>
  <c r="N91" s="1"/>
  <c r="Q91" s="1"/>
  <c r="P90"/>
  <c r="M90"/>
  <c r="J90"/>
  <c r="H90"/>
  <c r="K90" s="1"/>
  <c r="N90" s="1"/>
  <c r="Q90" s="1"/>
  <c r="G90"/>
  <c r="P88"/>
  <c r="M88"/>
  <c r="J88"/>
  <c r="H88"/>
  <c r="K88" s="1"/>
  <c r="N88" s="1"/>
  <c r="Q88" s="1"/>
  <c r="G88"/>
  <c r="P87"/>
  <c r="M87"/>
  <c r="J87"/>
  <c r="H87"/>
  <c r="K87" s="1"/>
  <c r="N87" s="1"/>
  <c r="Q87" s="1"/>
  <c r="G87"/>
  <c r="P86"/>
  <c r="M86"/>
  <c r="K86"/>
  <c r="N86" s="1"/>
  <c r="Q86" s="1"/>
  <c r="J86"/>
  <c r="G86"/>
  <c r="H86" s="1"/>
  <c r="P85"/>
  <c r="M85"/>
  <c r="J85"/>
  <c r="G85"/>
  <c r="H85" s="1"/>
  <c r="K85" s="1"/>
  <c r="N85" s="1"/>
  <c r="Q85" s="1"/>
  <c r="P84"/>
  <c r="M84"/>
  <c r="J84"/>
  <c r="G84"/>
  <c r="H84" s="1"/>
  <c r="K84" s="1"/>
  <c r="N84" s="1"/>
  <c r="Q84" s="1"/>
  <c r="P83"/>
  <c r="M83"/>
  <c r="J83"/>
  <c r="G83"/>
  <c r="H83" s="1"/>
  <c r="K83" s="1"/>
  <c r="N83" s="1"/>
  <c r="Q83" s="1"/>
  <c r="P82"/>
  <c r="M82"/>
  <c r="J82"/>
  <c r="G82"/>
  <c r="H82" s="1"/>
  <c r="K82" s="1"/>
  <c r="N82" s="1"/>
  <c r="Q82" s="1"/>
  <c r="P81"/>
  <c r="M81"/>
  <c r="J81"/>
  <c r="H81"/>
  <c r="K81" s="1"/>
  <c r="N81" s="1"/>
  <c r="Q81" s="1"/>
  <c r="G81"/>
  <c r="P80"/>
  <c r="M80"/>
  <c r="J80"/>
  <c r="G80"/>
  <c r="H80" s="1"/>
  <c r="K80" s="1"/>
  <c r="N80" s="1"/>
  <c r="Q80" s="1"/>
  <c r="P79"/>
  <c r="M79"/>
  <c r="J79"/>
  <c r="K79" s="1"/>
  <c r="N79" s="1"/>
  <c r="Q79" s="1"/>
  <c r="H79"/>
  <c r="G79"/>
  <c r="P77"/>
  <c r="M77"/>
  <c r="J77"/>
  <c r="H77"/>
  <c r="K77" s="1"/>
  <c r="N77" s="1"/>
  <c r="Q77" s="1"/>
  <c r="G77"/>
  <c r="P76"/>
  <c r="M76"/>
  <c r="J76"/>
  <c r="G76"/>
  <c r="H76" s="1"/>
  <c r="K76" s="1"/>
  <c r="N76" s="1"/>
  <c r="Q76" s="1"/>
  <c r="P75"/>
  <c r="M75"/>
  <c r="K75"/>
  <c r="N75" s="1"/>
  <c r="Q75" s="1"/>
  <c r="J75"/>
  <c r="H75"/>
  <c r="G75"/>
  <c r="P74"/>
  <c r="Q74" s="1"/>
  <c r="M74"/>
  <c r="J74"/>
  <c r="H74"/>
  <c r="K74" s="1"/>
  <c r="N74" s="1"/>
  <c r="G74"/>
  <c r="P73"/>
  <c r="M73"/>
  <c r="J73"/>
  <c r="G73"/>
  <c r="H73" s="1"/>
  <c r="K73" s="1"/>
  <c r="N73" s="1"/>
  <c r="Q73" s="1"/>
  <c r="P72"/>
  <c r="M72"/>
  <c r="J72"/>
  <c r="H72"/>
  <c r="K72" s="1"/>
  <c r="N72" s="1"/>
  <c r="Q72" s="1"/>
  <c r="G72"/>
  <c r="P71"/>
  <c r="M71"/>
  <c r="J71"/>
  <c r="H71"/>
  <c r="G71"/>
  <c r="P70"/>
  <c r="M70"/>
  <c r="J70"/>
  <c r="G70"/>
  <c r="H70" s="1"/>
  <c r="K70" s="1"/>
  <c r="N70" s="1"/>
  <c r="Q70" s="1"/>
  <c r="P69"/>
  <c r="M69"/>
  <c r="K69"/>
  <c r="N69" s="1"/>
  <c r="Q69" s="1"/>
  <c r="J69"/>
  <c r="H69"/>
  <c r="G69"/>
  <c r="P68"/>
  <c r="M68"/>
  <c r="J68"/>
  <c r="K68" s="1"/>
  <c r="N68" s="1"/>
  <c r="Q68" s="1"/>
  <c r="H68"/>
  <c r="G68"/>
  <c r="P67"/>
  <c r="M67"/>
  <c r="J67"/>
  <c r="G67"/>
  <c r="H67" s="1"/>
  <c r="K67" s="1"/>
  <c r="N67" s="1"/>
  <c r="Q67" s="1"/>
  <c r="P66"/>
  <c r="M66"/>
  <c r="J66"/>
  <c r="G66"/>
  <c r="H66" s="1"/>
  <c r="K66" s="1"/>
  <c r="N66" s="1"/>
  <c r="Q66" s="1"/>
  <c r="P65"/>
  <c r="M65"/>
  <c r="J65"/>
  <c r="G65"/>
  <c r="H65" s="1"/>
  <c r="K65" s="1"/>
  <c r="N65" s="1"/>
  <c r="Q65" s="1"/>
  <c r="P64"/>
  <c r="M64"/>
  <c r="J64"/>
  <c r="G64"/>
  <c r="H64" s="1"/>
  <c r="K64" s="1"/>
  <c r="N64" s="1"/>
  <c r="Q64" s="1"/>
  <c r="P62"/>
  <c r="M62"/>
  <c r="J62"/>
  <c r="G62"/>
  <c r="H62" s="1"/>
  <c r="K62" s="1"/>
  <c r="N62" s="1"/>
  <c r="Q62" s="1"/>
  <c r="P60"/>
  <c r="M60"/>
  <c r="K60"/>
  <c r="N60" s="1"/>
  <c r="Q60" s="1"/>
  <c r="J60"/>
  <c r="H60"/>
  <c r="G60"/>
  <c r="P59"/>
  <c r="M59"/>
  <c r="J59"/>
  <c r="H59"/>
  <c r="K59" s="1"/>
  <c r="N59" s="1"/>
  <c r="Q59" s="1"/>
  <c r="G59"/>
  <c r="P58"/>
  <c r="M58"/>
  <c r="J58"/>
  <c r="G58"/>
  <c r="H58" s="1"/>
  <c r="K58" s="1"/>
  <c r="N58" s="1"/>
  <c r="Q58" s="1"/>
  <c r="P57"/>
  <c r="M57"/>
  <c r="K57"/>
  <c r="N57" s="1"/>
  <c r="Q57" s="1"/>
  <c r="J57"/>
  <c r="H57"/>
  <c r="G57"/>
  <c r="Q56"/>
  <c r="P56"/>
  <c r="M56"/>
  <c r="J56"/>
  <c r="H56"/>
  <c r="K56" s="1"/>
  <c r="N56" s="1"/>
  <c r="G56"/>
  <c r="P55"/>
  <c r="M55"/>
  <c r="J55"/>
  <c r="G55"/>
  <c r="H55" s="1"/>
  <c r="K55" s="1"/>
  <c r="N55" s="1"/>
  <c r="Q55" s="1"/>
  <c r="P54"/>
  <c r="M54"/>
  <c r="J54"/>
  <c r="H54"/>
  <c r="K54" s="1"/>
  <c r="N54" s="1"/>
  <c r="Q54" s="1"/>
  <c r="G54"/>
  <c r="P52"/>
  <c r="M52"/>
  <c r="J52"/>
  <c r="H52"/>
  <c r="G52"/>
  <c r="P51"/>
  <c r="M51"/>
  <c r="K51"/>
  <c r="N51" s="1"/>
  <c r="Q51" s="1"/>
  <c r="J51"/>
  <c r="H51"/>
  <c r="G51"/>
  <c r="P50"/>
  <c r="M50"/>
  <c r="K50"/>
  <c r="J50"/>
  <c r="H50"/>
  <c r="G50"/>
  <c r="P49"/>
  <c r="N49"/>
  <c r="Q49" s="1"/>
  <c r="M49"/>
  <c r="K49"/>
  <c r="J49"/>
  <c r="H49"/>
  <c r="G49"/>
  <c r="P48"/>
  <c r="N48"/>
  <c r="Q48" s="1"/>
  <c r="M48"/>
  <c r="J48"/>
  <c r="G48"/>
  <c r="H48" s="1"/>
  <c r="K48" s="1"/>
  <c r="P47"/>
  <c r="M47"/>
  <c r="J47"/>
  <c r="G47"/>
  <c r="H47" s="1"/>
  <c r="K47" s="1"/>
  <c r="N47" s="1"/>
  <c r="Q47" s="1"/>
  <c r="P46"/>
  <c r="M46"/>
  <c r="J46"/>
  <c r="G46"/>
  <c r="H46" s="1"/>
  <c r="K46" s="1"/>
  <c r="N46" s="1"/>
  <c r="Q46" s="1"/>
  <c r="P45"/>
  <c r="M45"/>
  <c r="J45"/>
  <c r="G45"/>
  <c r="H45" s="1"/>
  <c r="K45" s="1"/>
  <c r="N45" s="1"/>
  <c r="Q45" s="1"/>
  <c r="P44"/>
  <c r="M44"/>
  <c r="J44"/>
  <c r="G44"/>
  <c r="H44" s="1"/>
  <c r="K44" s="1"/>
  <c r="N44" s="1"/>
  <c r="Q44" s="1"/>
  <c r="P43"/>
  <c r="M43"/>
  <c r="K43"/>
  <c r="N43" s="1"/>
  <c r="Q43" s="1"/>
  <c r="J43"/>
  <c r="H43"/>
  <c r="G43"/>
  <c r="P42"/>
  <c r="M42"/>
  <c r="J42"/>
  <c r="H42"/>
  <c r="K42" s="1"/>
  <c r="N42" s="1"/>
  <c r="Q42" s="1"/>
  <c r="G42"/>
  <c r="P40"/>
  <c r="M40"/>
  <c r="J40"/>
  <c r="G40"/>
  <c r="H40" s="1"/>
  <c r="K40" s="1"/>
  <c r="N40" s="1"/>
  <c r="Q40" s="1"/>
  <c r="P39"/>
  <c r="M39"/>
  <c r="J39"/>
  <c r="G39"/>
  <c r="H39" s="1"/>
  <c r="K39" s="1"/>
  <c r="N39" s="1"/>
  <c r="Q39" s="1"/>
  <c r="P38"/>
  <c r="M38"/>
  <c r="J38"/>
  <c r="H38"/>
  <c r="K38" s="1"/>
  <c r="N38" s="1"/>
  <c r="Q38" s="1"/>
  <c r="G38"/>
  <c r="P37"/>
  <c r="M37"/>
  <c r="J37"/>
  <c r="G37"/>
  <c r="H37" s="1"/>
  <c r="K37" s="1"/>
  <c r="N37" s="1"/>
  <c r="Q37" s="1"/>
  <c r="P36"/>
  <c r="M36"/>
  <c r="J36"/>
  <c r="H36"/>
  <c r="K36" s="1"/>
  <c r="N36" s="1"/>
  <c r="Q36" s="1"/>
  <c r="G36"/>
  <c r="P34"/>
  <c r="M34"/>
  <c r="J34"/>
  <c r="H34"/>
  <c r="K34" s="1"/>
  <c r="N34" s="1"/>
  <c r="Q34" s="1"/>
  <c r="G34"/>
  <c r="P33"/>
  <c r="M33"/>
  <c r="K33"/>
  <c r="N33" s="1"/>
  <c r="Q33" s="1"/>
  <c r="J33"/>
  <c r="H33"/>
  <c r="G33"/>
  <c r="P32"/>
  <c r="M32"/>
  <c r="K32"/>
  <c r="J32"/>
  <c r="H32"/>
  <c r="G32"/>
  <c r="P31"/>
  <c r="N31"/>
  <c r="Q31" s="1"/>
  <c r="M31"/>
  <c r="K31"/>
  <c r="J31"/>
  <c r="H31"/>
  <c r="G31"/>
  <c r="P30"/>
  <c r="M30"/>
  <c r="J30"/>
  <c r="H30"/>
  <c r="K30" s="1"/>
  <c r="N30" s="1"/>
  <c r="Q30" s="1"/>
  <c r="G30"/>
  <c r="P29"/>
  <c r="M29"/>
  <c r="J29"/>
  <c r="G29"/>
  <c r="H29" s="1"/>
  <c r="K29" s="1"/>
  <c r="N29" s="1"/>
  <c r="Q29" s="1"/>
  <c r="Q28"/>
  <c r="P28"/>
  <c r="M28"/>
  <c r="J28"/>
  <c r="G28"/>
  <c r="H28" s="1"/>
  <c r="K28" s="1"/>
  <c r="N28" s="1"/>
  <c r="P27"/>
  <c r="M27"/>
  <c r="J27"/>
  <c r="G27"/>
  <c r="H27" s="1"/>
  <c r="K27" s="1"/>
  <c r="N27" s="1"/>
  <c r="Q27" s="1"/>
  <c r="P26"/>
  <c r="M26"/>
  <c r="J26"/>
  <c r="G26"/>
  <c r="H26" s="1"/>
  <c r="K26" s="1"/>
  <c r="N26" s="1"/>
  <c r="Q26" s="1"/>
  <c r="P25"/>
  <c r="M25"/>
  <c r="J25"/>
  <c r="K25" s="1"/>
  <c r="N25" s="1"/>
  <c r="Q25" s="1"/>
  <c r="H25"/>
  <c r="G25"/>
  <c r="P24"/>
  <c r="M24"/>
  <c r="J24"/>
  <c r="H24"/>
  <c r="K24" s="1"/>
  <c r="N24" s="1"/>
  <c r="Q24" s="1"/>
  <c r="G24"/>
  <c r="P22"/>
  <c r="M22"/>
  <c r="J22"/>
  <c r="G22"/>
  <c r="H22" s="1"/>
  <c r="K22" s="1"/>
  <c r="N22" s="1"/>
  <c r="Q22" s="1"/>
  <c r="A15"/>
  <c r="P13"/>
  <c r="A13"/>
  <c r="A9"/>
  <c r="A8"/>
  <c r="H95" i="2"/>
  <c r="I95" s="1"/>
  <c r="H85"/>
  <c r="I85" s="1"/>
  <c r="H77"/>
  <c r="I77" s="1"/>
  <c r="H51"/>
  <c r="I51" s="1"/>
  <c r="H42"/>
  <c r="I42" s="1"/>
  <c r="H26"/>
  <c r="I26" s="1"/>
  <c r="J24"/>
  <c r="H24"/>
  <c r="I24" s="1"/>
  <c r="A15"/>
  <c r="A13"/>
  <c r="L10"/>
  <c r="A9"/>
  <c r="A8"/>
  <c r="L38" l="1"/>
  <c r="L30"/>
  <c r="L35"/>
  <c r="L88"/>
  <c r="M88" s="1"/>
  <c r="L82"/>
  <c r="K96"/>
  <c r="L96"/>
  <c r="M96" s="1"/>
  <c r="K97"/>
  <c r="L97"/>
  <c r="M97" s="1"/>
  <c r="K93"/>
  <c r="L93"/>
  <c r="M93" s="1"/>
  <c r="K92"/>
  <c r="L92"/>
  <c r="M92" s="1"/>
  <c r="K94"/>
  <c r="L94"/>
  <c r="M94" s="1"/>
  <c r="L90"/>
  <c r="M90" s="1"/>
  <c r="L87"/>
  <c r="M87" s="1"/>
  <c r="M89"/>
  <c r="L86"/>
  <c r="M86" s="1"/>
  <c r="L84"/>
  <c r="L46"/>
  <c r="M46" s="1"/>
  <c r="M82"/>
  <c r="J23"/>
  <c r="L31"/>
  <c r="L58"/>
  <c r="M58" s="1"/>
  <c r="K63"/>
  <c r="K35"/>
  <c r="L33"/>
  <c r="M31"/>
  <c r="L73"/>
  <c r="M73" s="1"/>
  <c r="K62"/>
  <c r="L29"/>
  <c r="M29" s="1"/>
  <c r="L71"/>
  <c r="M71" s="1"/>
  <c r="L40"/>
  <c r="E30" i="3" s="1"/>
  <c r="L76" i="2"/>
  <c r="E52" i="3" s="1"/>
  <c r="L65" i="2"/>
  <c r="M65" s="1"/>
  <c r="K40"/>
  <c r="K66"/>
  <c r="L43"/>
  <c r="M43" s="1"/>
  <c r="M35"/>
  <c r="L34"/>
  <c r="M34" s="1"/>
  <c r="L74"/>
  <c r="M74" s="1"/>
  <c r="L64"/>
  <c r="M64" s="1"/>
  <c r="L49"/>
  <c r="M49" s="1"/>
  <c r="L37"/>
  <c r="M37" s="1"/>
  <c r="K29"/>
  <c r="K58"/>
  <c r="J85"/>
  <c r="L41"/>
  <c r="M41" s="1"/>
  <c r="L32"/>
  <c r="M32" s="1"/>
  <c r="L48"/>
  <c r="M48" s="1"/>
  <c r="L72"/>
  <c r="M72" s="1"/>
  <c r="L57"/>
  <c r="M57" s="1"/>
  <c r="L83"/>
  <c r="M83" s="1"/>
  <c r="K83"/>
  <c r="M84"/>
  <c r="L81"/>
  <c r="M81" s="1"/>
  <c r="L78"/>
  <c r="M78" s="1"/>
  <c r="L79"/>
  <c r="M79" s="1"/>
  <c r="K80"/>
  <c r="L80"/>
  <c r="M80" s="1"/>
  <c r="L68"/>
  <c r="M68" s="1"/>
  <c r="L60"/>
  <c r="M60" s="1"/>
  <c r="L70"/>
  <c r="M70" s="1"/>
  <c r="L75"/>
  <c r="M75" s="1"/>
  <c r="L67"/>
  <c r="M67" s="1"/>
  <c r="L59"/>
  <c r="M59" s="1"/>
  <c r="L56"/>
  <c r="M56" s="1"/>
  <c r="L69"/>
  <c r="M69" s="1"/>
  <c r="L61"/>
  <c r="M61" s="1"/>
  <c r="M66"/>
  <c r="L53"/>
  <c r="M53" s="1"/>
  <c r="K53"/>
  <c r="K54"/>
  <c r="L54"/>
  <c r="M54" s="1"/>
  <c r="K52"/>
  <c r="L52"/>
  <c r="M52" s="1"/>
  <c r="K55"/>
  <c r="L55"/>
  <c r="M55" s="1"/>
  <c r="L50"/>
  <c r="M50" s="1"/>
  <c r="L47"/>
  <c r="M47" s="1"/>
  <c r="K43"/>
  <c r="K44"/>
  <c r="L44"/>
  <c r="M44" s="1"/>
  <c r="K45"/>
  <c r="L45"/>
  <c r="M45" s="1"/>
  <c r="I41"/>
  <c r="K38"/>
  <c r="I33"/>
  <c r="K30"/>
  <c r="L39"/>
  <c r="M39" s="1"/>
  <c r="L36"/>
  <c r="M36" s="1"/>
  <c r="L28"/>
  <c r="M28" s="1"/>
  <c r="M33"/>
  <c r="M38"/>
  <c r="M30"/>
  <c r="K27"/>
  <c r="L27"/>
  <c r="M27" s="1"/>
  <c r="K25"/>
  <c r="L25"/>
  <c r="M25" s="1"/>
  <c r="J77"/>
  <c r="E131" i="3"/>
  <c r="E142"/>
  <c r="E87"/>
  <c r="E113"/>
  <c r="L24" i="2"/>
  <c r="L23" s="1"/>
  <c r="E120" i="3"/>
  <c r="E71"/>
  <c r="K24" i="2"/>
  <c r="K23" s="1"/>
  <c r="E50" i="3"/>
  <c r="E85"/>
  <c r="E96"/>
  <c r="E66"/>
  <c r="E132"/>
  <c r="E86"/>
  <c r="E114"/>
  <c r="E82"/>
  <c r="E109"/>
  <c r="E58"/>
  <c r="E97"/>
  <c r="E101"/>
  <c r="E117"/>
  <c r="E121"/>
  <c r="E133"/>
  <c r="E125"/>
  <c r="E93"/>
  <c r="E106"/>
  <c r="E34"/>
  <c r="E69"/>
  <c r="E77"/>
  <c r="E90"/>
  <c r="E98"/>
  <c r="E122"/>
  <c r="E143"/>
  <c r="E139"/>
  <c r="E70"/>
  <c r="E112"/>
  <c r="E136"/>
  <c r="E27"/>
  <c r="E33"/>
  <c r="N50"/>
  <c r="Q50" s="1"/>
  <c r="J51" i="2"/>
  <c r="E73" i="3"/>
  <c r="E81"/>
  <c r="J95" i="2"/>
  <c r="E129" i="3"/>
  <c r="E65"/>
  <c r="E75"/>
  <c r="E94"/>
  <c r="E110"/>
  <c r="E127"/>
  <c r="E108"/>
  <c r="J42" i="2"/>
  <c r="K52" i="3"/>
  <c r="N52" s="1"/>
  <c r="Q52" s="1"/>
  <c r="E67"/>
  <c r="E102"/>
  <c r="E92"/>
  <c r="E138"/>
  <c r="N32"/>
  <c r="Q32" s="1"/>
  <c r="K71"/>
  <c r="N71" s="1"/>
  <c r="Q71" s="1"/>
  <c r="J26" i="2"/>
  <c r="E28" i="3"/>
  <c r="E60"/>
  <c r="E68"/>
  <c r="E76"/>
  <c r="E84"/>
  <c r="E95"/>
  <c r="E103"/>
  <c r="E111"/>
  <c r="E119"/>
  <c r="E130"/>
  <c r="E141"/>
  <c r="E72"/>
  <c r="E88"/>
  <c r="E107"/>
  <c r="E115"/>
  <c r="E126"/>
  <c r="E134"/>
  <c r="E32"/>
  <c r="E140"/>
  <c r="E39" l="1"/>
  <c r="E49"/>
  <c r="K91" i="2"/>
  <c r="E44" i="3"/>
  <c r="E26"/>
  <c r="M40" i="2"/>
  <c r="E38" i="3"/>
  <c r="E47"/>
  <c r="E42"/>
  <c r="E29"/>
  <c r="E31"/>
  <c r="M76" i="2"/>
  <c r="E57" i="3"/>
  <c r="E45"/>
  <c r="E40"/>
  <c r="E25"/>
  <c r="E37"/>
  <c r="K95" i="2"/>
  <c r="L91"/>
  <c r="E56" i="3"/>
  <c r="E48"/>
  <c r="L77" i="2"/>
  <c r="E46" i="3"/>
  <c r="M91" i="2"/>
  <c r="M85"/>
  <c r="L85"/>
  <c r="K85"/>
  <c r="E43" i="3"/>
  <c r="L14" i="2"/>
  <c r="E79" i="3"/>
  <c r="L95" i="2"/>
  <c r="M24"/>
  <c r="M23" s="1"/>
  <c r="E22" i="3"/>
  <c r="K77" i="2"/>
  <c r="E118" i="3"/>
  <c r="K51" i="2"/>
  <c r="K42"/>
  <c r="E51" i="3"/>
  <c r="E62"/>
  <c r="E54"/>
  <c r="E124"/>
  <c r="E105"/>
  <c r="E128"/>
  <c r="E74"/>
  <c r="E83"/>
  <c r="E59"/>
  <c r="E55"/>
  <c r="L51" i="2"/>
  <c r="E100" i="3"/>
  <c r="E137"/>
  <c r="E80"/>
  <c r="E64"/>
  <c r="K26" i="2"/>
  <c r="E91" i="3"/>
  <c r="E24"/>
  <c r="L26" i="2"/>
  <c r="L42"/>
  <c r="E36" i="3"/>
  <c r="K100" i="2" l="1"/>
  <c r="L15" s="1"/>
  <c r="L100"/>
  <c r="L16" s="1"/>
  <c r="M95"/>
  <c r="M42"/>
  <c r="M51"/>
  <c r="M26"/>
  <c r="M100" s="1"/>
  <c r="M77"/>
  <c r="L17" l="1"/>
</calcChain>
</file>

<file path=xl/sharedStrings.xml><?xml version="1.0" encoding="utf-8"?>
<sst xmlns="http://schemas.openxmlformats.org/spreadsheetml/2006/main" count="647" uniqueCount="414">
  <si>
    <t>Informações da Obra</t>
  </si>
  <si>
    <t>Contratante</t>
  </si>
  <si>
    <t>CNPJ</t>
  </si>
  <si>
    <t>Contratada</t>
  </si>
  <si>
    <r>
      <rPr>
        <sz val="10"/>
        <rFont val="Arial"/>
        <family val="2"/>
      </rPr>
      <t>CONSTRUTORA</t>
    </r>
    <r>
      <rPr>
        <sz val="11"/>
        <rFont val="Arial"/>
        <family val="2"/>
      </rPr>
      <t>: ACC CONSTRUÇÕES EIRELI</t>
    </r>
  </si>
  <si>
    <t>CNPJ: 15.195.707/0001-78</t>
  </si>
  <si>
    <t>Obra</t>
  </si>
  <si>
    <t>Local da Obra</t>
  </si>
  <si>
    <t>Natal/RN</t>
  </si>
  <si>
    <t>Responsavel Técnico da Obra</t>
  </si>
  <si>
    <t>WILLAME TERTO VALCÁCIO</t>
  </si>
  <si>
    <t>Responsavel Técnico da Fiscalização</t>
  </si>
  <si>
    <t>DATA :</t>
  </si>
  <si>
    <t>LOCAL:</t>
  </si>
  <si>
    <t>Valor do Contrato   =</t>
  </si>
  <si>
    <t>Valor da Medição   =</t>
  </si>
  <si>
    <t>Valor Acumulado   =</t>
  </si>
  <si>
    <t>Saldo do Contrato    =</t>
  </si>
  <si>
    <t>BOLETIM DE MEDIÇÃO DE SERVIÇOS</t>
  </si>
  <si>
    <t>ITEM</t>
  </si>
  <si>
    <t>DISCRIMINAÇÃO DOS SERVIÇOS</t>
  </si>
  <si>
    <t>UNID</t>
  </si>
  <si>
    <t>PREÇO</t>
  </si>
  <si>
    <t>QUANTIDADES</t>
  </si>
  <si>
    <t>PREÇOS - R$</t>
  </si>
  <si>
    <t>UNITÁRIO</t>
  </si>
  <si>
    <t>CONTRATO</t>
  </si>
  <si>
    <t>MEDIÇÃO</t>
  </si>
  <si>
    <t>AC ANTERIOR</t>
  </si>
  <si>
    <t>ACUMULADA</t>
  </si>
  <si>
    <t>SALDO</t>
  </si>
  <si>
    <t>ACUMULADO</t>
  </si>
  <si>
    <t xml:space="preserve"> 1 </t>
  </si>
  <si>
    <t>PROJETOS</t>
  </si>
  <si>
    <t xml:space="preserve"> 1.1 </t>
  </si>
  <si>
    <t>ELABORAÇÃO DE PROJETOS EXECUTIVOS DE ENGENHARIA</t>
  </si>
  <si>
    <t>UT</t>
  </si>
  <si>
    <t xml:space="preserve"> 2 </t>
  </si>
  <si>
    <t>SERVIÇOS PRELIMINARES/TÉCNICOS</t>
  </si>
  <si>
    <t xml:space="preserve"> 2.1 </t>
  </si>
  <si>
    <t>PLACA DE OBRA (PARA CONSTRUCAO CIVIL) EM CHAPA GALVANIZADA *N. 22*, ADESIVADA, DE *2,4 X 1,2* M (SEM POSTES PARA FIXACAO)</t>
  </si>
  <si>
    <t>m²</t>
  </si>
  <si>
    <t xml:space="preserve"> 2.2 </t>
  </si>
  <si>
    <t>EXECUÇÃO DE CENTRAL DE FÔRMAS, PRODUÇÃO DE ARGAMASSA OU CONCRETO EM CANTEIRO DE OBRA, NÃO INCLUSO MOBILIÁRIO E EQUIPAMENTOS. AF_04/2016</t>
  </si>
  <si>
    <t xml:space="preserve"> 2.3 </t>
  </si>
  <si>
    <t>EXECUÇÃO DE ALMOXARIFADO EM CANTEIRO DE OBRA EM CHAPA DE MADEIRA COMPENSADA, INCLUSO PRATELEIRAS. AF_02/2016</t>
  </si>
  <si>
    <t xml:space="preserve"> 2.4 </t>
  </si>
  <si>
    <t>LIMPEZA MECANIZADA DE CAMADA VEGETAL, VEGETAÇÃO E PEQUENAS ÁRVORES (DIÂMETRO DE TRONCO MENOR QUE 0,20 M), COM TRATOR DE ESTEIRAS.AF_05/2018</t>
  </si>
  <si>
    <t xml:space="preserve"> 2.5 </t>
  </si>
  <si>
    <t>LIMPEZA MANUAL DE VEGETAÇÃO EM TERRENO COM ENXADA.AF_05/2018</t>
  </si>
  <si>
    <t xml:space="preserve"> 2.6 </t>
  </si>
  <si>
    <t>LOCACAO CONVENCIONAL DE OBRA, UTILIZANDO GABARITO DE TÁBUAS CORRIDAS PONTALETADAS A CADA 2,00M -  2 UTILIZAÇÕES. AF_10/2018</t>
  </si>
  <si>
    <t>M</t>
  </si>
  <si>
    <t xml:space="preserve"> 2.7 </t>
  </si>
  <si>
    <t>LOCAÇÃO DE PONTO PARA REFERÊNCIA TOPOGRÁFICA. AF_10/2018</t>
  </si>
  <si>
    <t>UN</t>
  </si>
  <si>
    <t xml:space="preserve"> 2.8 </t>
  </si>
  <si>
    <t>MOBILIZAÇÃO DE EQUIPAMENTOS EM CAVALO MECÂNICO C/ PRANCHA DE 3 EIXOS</t>
  </si>
  <si>
    <t>KM</t>
  </si>
  <si>
    <t xml:space="preserve"> 2.9 </t>
  </si>
  <si>
    <t>Administração local da obra para cronograma de 04 meses, em conformidade com o Acórdão n°2.622/2013, onde a taxa de administração local da obra deve variar entre 3,49% e 8,87%. (%)</t>
  </si>
  <si>
    <t>%</t>
  </si>
  <si>
    <t xml:space="preserve"> 2.10 </t>
  </si>
  <si>
    <t>Regularização de obra (taxas diversas).</t>
  </si>
  <si>
    <t xml:space="preserve"> 2.11 </t>
  </si>
  <si>
    <t>Laudo técnico de aferição da qualidade dos serviços de recuperação e pintura da estrutura metálica.</t>
  </si>
  <si>
    <t xml:space="preserve"> 3 </t>
  </si>
  <si>
    <t>MOVIMENTO DE TERRA</t>
  </si>
  <si>
    <t xml:space="preserve"> 3.1 </t>
  </si>
  <si>
    <t>Execução e compactação de aterro com fornecimento (M³) (Composição adaptada do SINAPI 96385)</t>
  </si>
  <si>
    <t>m³</t>
  </si>
  <si>
    <t xml:space="preserve"> 3.2 </t>
  </si>
  <si>
    <t>REGULARIZAÇÃO E COMPACTAÇÃO DE SUBLEITO DE SOLO  PREDOMINANTEMENTE ARGILOSO. AF_11/2019</t>
  </si>
  <si>
    <t xml:space="preserve"> 3.3 </t>
  </si>
  <si>
    <t>EXECUÇÃO E COMPACTAÇÃO DE ATERRO COM SOLO PREDOMINANTEMENTE ARGILOSO - EXCLUSIVE SOLO, ESCAVAÇÃO, CARGA E TRANSPORTE. AF_11/2019</t>
  </si>
  <si>
    <t xml:space="preserve"> 3.4 </t>
  </si>
  <si>
    <t>ESCAVAÇÃO HORIZONTAL, INCLUINDO CARGA, DESCARGA E TRANSPORTE EM SOLO DE 1A CATEGORIA COM TRATOR DE ESTEIRAS (100HP/LÂMINA: 2,19M3) E CAMINHÃO BASCULANTE DE 10M3, DMT ATÉ 200M. AF_07/2020</t>
  </si>
  <si>
    <t xml:space="preserve"> 3.5 </t>
  </si>
  <si>
    <t>ESPALHAMENTO DE MATERIAL COM TRATOR DE ESTEIRAS. AF_11/2019</t>
  </si>
  <si>
    <t xml:space="preserve"> 4 </t>
  </si>
  <si>
    <t>INFRAESTRTURA/FUNDAÇÕES SIMPLES</t>
  </si>
  <si>
    <t xml:space="preserve"> 4.1 </t>
  </si>
  <si>
    <t>DEMOLIÇÃO DE PILARES E VIGAS EM CONCRETO ARMADO, DE FORMA MANUAL, SEM REAPROVEITAMENTO. AF_12/2017</t>
  </si>
  <si>
    <t xml:space="preserve"> 4.2 </t>
  </si>
  <si>
    <t>ESCAVAÇÃO MANUAL DE VALA COM PROFUNDIDADE MENOR OU IGUAL A 1,30 M. AF_02/2021</t>
  </si>
  <si>
    <t xml:space="preserve"> 4.3 </t>
  </si>
  <si>
    <t>LASTRO DE CONCRETO MAGRO, APLICADO EM BLOCOS DE COROAMENTO OU SAPATAS, ESPESSURA DE 5 CM. AF_08/2017</t>
  </si>
  <si>
    <t xml:space="preserve"> 4.4 </t>
  </si>
  <si>
    <t>CONCRETAGEM DE SAPATAS, FCK 30 MPA, COM USO DE JERICA  LANÇAMENTO, ADENSAMENTO E ACABAMENTO. AF_06/2017</t>
  </si>
  <si>
    <t xml:space="preserve"> 4.5 </t>
  </si>
  <si>
    <t>FABRICAÇÃO, MONTAGEM E DESMONTAGEM DE FÔRMA PARA SAPATA, EM MADEIRA SERRADA, E=25 MM, 1 UTILIZAÇÃO. AF_06/2017</t>
  </si>
  <si>
    <t xml:space="preserve"> 4.6 </t>
  </si>
  <si>
    <t>ARMAÇÃO DE BLOCO, VIGA BALDRAME OU SAPATA UTILIZANDO AÇO CA-50 DE 8 MM - MONTAGEM. AF_06/2017</t>
  </si>
  <si>
    <t>KG</t>
  </si>
  <si>
    <t xml:space="preserve"> 4.7 </t>
  </si>
  <si>
    <t>ALVENARIA DE EMBASAMENTO DE PEDRA ARGAMASSADA</t>
  </si>
  <si>
    <t xml:space="preserve"> 4.8 </t>
  </si>
  <si>
    <t>CINTA DE AMARRAÇÃO DE ALVENARIA MOLDADA IN LOCO EM CONCRETO. AF_03/2016</t>
  </si>
  <si>
    <t xml:space="preserve"> 4.9 </t>
  </si>
  <si>
    <t>ALVENARIA DE EMBASAMENTO COM BLOCO ESTRUTURAL DE CERÂMICA, DE 14X19X29CM E ARGAMASSA DE ASSENTAMENTO COM PREPARO EM BETONEIRA. AF_05/2020</t>
  </si>
  <si>
    <t xml:space="preserve"> 4.10 </t>
  </si>
  <si>
    <t>REATERRO MANUAL APILOADO COM SOQUETE. AF_10/2017</t>
  </si>
  <si>
    <t xml:space="preserve"> 4.11 </t>
  </si>
  <si>
    <t>ATERRO MANUAL DE VALAS COM AREIA PARA ATERRO E COMPACTAÇÃO MECANIZADA. AF_05/2016</t>
  </si>
  <si>
    <t xml:space="preserve"> 5 </t>
  </si>
  <si>
    <t>SUPERESTRUTURA</t>
  </si>
  <si>
    <t xml:space="preserve"> 5.1 </t>
  </si>
  <si>
    <t>CONCRETO FCK = 25MPA, TRAÇO 1:2,3:2,7 (EM MASSA SECA DE CIMENTO/ AREIA MÉDIA/ BRITA 1) - PREPARO MECÂNICO COM BETONEIRA 400 L. AF_05/2021</t>
  </si>
  <si>
    <t xml:space="preserve"> 5.2 </t>
  </si>
  <si>
    <t>ARMAÇÃO VERTICAL DE ALVENARIA ESTRUTURAL; DIÂMETRO DE 10,0 MM. AF_09/2021</t>
  </si>
  <si>
    <t xml:space="preserve"> 5.3 </t>
  </si>
  <si>
    <t xml:space="preserve"> 5.4 </t>
  </si>
  <si>
    <t>GRAUTE FGK=30 MPA; TRAÇO 1:0,9:1,2:0,6 (EM MASSA SECA DE CIMENTO/ AREIA GROSSA/ BRITA 0/ ADITIVO) - PREPARO MECÂNICO COM BETONEIRA 400 L. AF_09/2021</t>
  </si>
  <si>
    <t xml:space="preserve"> 5.5 </t>
  </si>
  <si>
    <t>ARMAÇÃO DE PILAR OU VIGA DE ESTRUTURA CONVENCIONAL DE CONCRETO ARMADO UTILIZANDO AÇO CA-50 DE 6,3 MM - MONTAGEM. AF_06/2022</t>
  </si>
  <si>
    <t xml:space="preserve"> 5.6 </t>
  </si>
  <si>
    <t>ACO CA-50, 6,3 MM, DOBRADO E CORTADO</t>
  </si>
  <si>
    <t xml:space="preserve"> 5.7 </t>
  </si>
  <si>
    <t>FABRICAÇÃO DE FÔRMA PARA PILARES E ESTRUTURAS SIMILARES, EM CHAPA DE MADEIRA COMPENSADA RESINADA, E = 17 MM. AF_09/2020</t>
  </si>
  <si>
    <t xml:space="preserve"> 6 </t>
  </si>
  <si>
    <t>ALVENARIA DE VEDAÇÃO/DIVISÓRIA</t>
  </si>
  <si>
    <t xml:space="preserve"> 6.1 </t>
  </si>
  <si>
    <t>ALVENARIA DE VEDAÇÃO DE BLOCOS CERÂMICOS FURADOS NA HORIZONTAL DE 9X19X19 CM (ESPESSURA 9 CM) E ARGAMASSA DE ASSENTAMENTO COM PREPARO MANUAL. AF_12/2021</t>
  </si>
  <si>
    <t xml:space="preserve"> 7 </t>
  </si>
  <si>
    <t>COBERTURA</t>
  </si>
  <si>
    <t xml:space="preserve"> 7.1 </t>
  </si>
  <si>
    <t>Telhamento com telha de alumínio e = 0,7 mm, com até 2 águas, incluso içamento.(m²) (Composição adaptada do SINAPI 94213)</t>
  </si>
  <si>
    <t xml:space="preserve"> 7.2 </t>
  </si>
  <si>
    <t>REMOÇÃO DE TELHAS DE FIBROCIMENTO, METÁLICA E CERÂMICA, DE FORMA MECANIZADA, COM USO DE GUINDASTE, SEM REAPROVEITAMENTO. AF_12/2017</t>
  </si>
  <si>
    <t xml:space="preserve"> 7.3 </t>
  </si>
  <si>
    <t>ESTRUTURA TRELIÇADA DE COBERTURA, TIPO ARCO, COM LIGAÇÕES SOLDADAS, INCLUSOS PERFIS METÁLICOS, CHAPAS METÁLICAS, MÃO DE OBRA E TRANSPORTE COM GUINDASTE - FORNECIMENTO E INSTALAÇÃO. AF_01/2020_P</t>
  </si>
  <si>
    <t xml:space="preserve"> 7.4 </t>
  </si>
  <si>
    <t>Revisão de telhas metálicas com substituição de fixação e vedação .(m²)</t>
  </si>
  <si>
    <t xml:space="preserve"> 7.5 </t>
  </si>
  <si>
    <t>Perfil "U" simples de aco galvanizado dobrado 75 x *40* mm, e = 2,65 mm</t>
  </si>
  <si>
    <t xml:space="preserve"> 7.6 </t>
  </si>
  <si>
    <t>SOLDA DE TOPO EM CHAPA/PERFIL/TUBO DE AÇO CHANFRADO, ESPESSURA=1/4''. AF_06/2018</t>
  </si>
  <si>
    <t xml:space="preserve"> 7.7 </t>
  </si>
  <si>
    <t>APARELHO PARA CORTE E SOLDA OXI-ACETILENO SOBRE RODAS, INCLUSIVE CILINDROS E MAÇARICOS - CHP DIURNO. AF_12/2015</t>
  </si>
  <si>
    <t>CHP</t>
  </si>
  <si>
    <t xml:space="preserve"> 7.8 </t>
  </si>
  <si>
    <t>CALHA EM CHAPA DE ALUMÍNIO LISA 22, ESP.=0,71MM, INCLUSO TRANSPORTE VERTICAL</t>
  </si>
  <si>
    <t xml:space="preserve"> 7.9 </t>
  </si>
  <si>
    <t>CALHA EM CHAPA DE AÇO GALVANIZADO NÚMERO 24, DESENVOLVIMENTO DE 50 CM, INCLUSO TRANSPORTE VERTICAL. AF_07/2019</t>
  </si>
  <si>
    <t xml:space="preserve"> 7.10 </t>
  </si>
  <si>
    <t>CHAPIM PRÉ-MOLDADO DE CONCRETO</t>
  </si>
  <si>
    <t xml:space="preserve"> 7.11 </t>
  </si>
  <si>
    <t>CHAPA POLICARBONATO  ALVEOLAR CRISTAL ESP.= 6mm</t>
  </si>
  <si>
    <t xml:space="preserve"> 7.12 </t>
  </si>
  <si>
    <t>CHAPIM (RUFO CAPA) EM AÇO GALVANIZADO, CORTE 33. AF_11/2020</t>
  </si>
  <si>
    <t xml:space="preserve"> 7.13 </t>
  </si>
  <si>
    <t>RUFO/ALGEIROZ EM CONCRETO PRÉ-MOLDADO L=30CM</t>
  </si>
  <si>
    <t xml:space="preserve"> 7.14 </t>
  </si>
  <si>
    <t>RUFO EXTERNO/INTERNO EM CHAPA DE AÇO GALVANIZADO NÚMERO 26, CORTE DE 33 CM, INCLUSO IÇAMENTO. AF_07/2019</t>
  </si>
  <si>
    <t xml:space="preserve"> 8 </t>
  </si>
  <si>
    <t>INSTALAÇÕES ELÉTRICAS</t>
  </si>
  <si>
    <t xml:space="preserve"> 8.1 </t>
  </si>
  <si>
    <t>POSTE DECORATIVO PARA JARDIM EM AÇO TUBULAR, H = *2,5* M, SEM LUMINÁRIA - FORNECIMENTO E INSTALAÇÃO. AF_11/2019</t>
  </si>
  <si>
    <t xml:space="preserve"> 8.2 </t>
  </si>
  <si>
    <t>CAIXA ENTERRADA ELÉTRICA RETANGULAR, EM CONCRETO PRÉ-MOLDADO, FUNDO COM BRITA, DIMENSÕES INTERNAS: 0,4X0,4X0,4 M. AF_12/2020</t>
  </si>
  <si>
    <t xml:space="preserve"> 8.3 </t>
  </si>
  <si>
    <t>CAIXA ENTERRADA ELÉTRICA RETANGULAR, EM CONCRETO PRÉ-MOLDADO, FUNDO COM BRITA, DIMENSÕES INTERNAS: 0,6X0,6X0,5 M. AF_12/2020</t>
  </si>
  <si>
    <t xml:space="preserve"> 8.4 </t>
  </si>
  <si>
    <t>DISJUNTOR MONOPOLAR TIPO DIN, CORRENTE NOMINAL DE 16A - FORNECIMENTO E INSTALAÇÃO. AF_10/2020</t>
  </si>
  <si>
    <t xml:space="preserve"> 8.5 </t>
  </si>
  <si>
    <t>DISJUNTOR MONOPOLAR TIPO DIN, CORRENTE NOMINAL DE 20A - FORNECIMENTO E INSTALAÇÃO. AF_10/2020</t>
  </si>
  <si>
    <t xml:space="preserve"> 8.6 </t>
  </si>
  <si>
    <t>CABO DE COBRE FLEXÍVEL ISOLADO, 2,5 MM², ANTI-CHAMA 450/750 V, PARA CIRCUITOS TERMINAIS - FORNECIMENTO E INSTALAÇÃO. AF_12/2015</t>
  </si>
  <si>
    <t xml:space="preserve"> 8.7 </t>
  </si>
  <si>
    <t>CABO DE COBRE FLEXÍVEL ISOLADO, 4 MM², ANTI-CHAMA 450/750 V, PARA CIRCUITOS TERMINAIS - FORNECIMENTO E INSTALAÇÃO. AF_12/2015</t>
  </si>
  <si>
    <t xml:space="preserve"> 8.8 </t>
  </si>
  <si>
    <t>CABO DE COBRE FLEXÍVEL ISOLADO, 16 MM², ANTI-CHAMA 450/750 V, PARA CIRCUITOS TERMINAIS - FORNECIMENTO E INSTALAÇÃO. AF_12/2015</t>
  </si>
  <si>
    <t xml:space="preserve"> 8.9 </t>
  </si>
  <si>
    <t>ELETRODUTO RÍGIDO SOLDÁVEL, PVC, DN 32 MM (1"), APARENTE, INSTALADO EM PAREDE - FORNECIMENTO E INSTALAÇÃO. AF_11/2016</t>
  </si>
  <si>
    <t xml:space="preserve"> 8.10 </t>
  </si>
  <si>
    <t>ELETRODUTO RÍGIDO ROSCÁVEL, PVC, DN 50 MM (1 1/2"), PARA REDE ENTERRADA DE DISTRIBUIÇÃO DE ENERGIA ELÉTRICA - FORNECIMENTO E INSTALAÇÃO. AF_12/2021</t>
  </si>
  <si>
    <t xml:space="preserve"> 9 </t>
  </si>
  <si>
    <t>INSTALAÇÕES HIDRÁULICAS E SANITÁRIAS</t>
  </si>
  <si>
    <t xml:space="preserve"> 9.1 </t>
  </si>
  <si>
    <t>TUBO, PVC, SOLDÁVEL, DN 25MM, INSTALADO EM DRENO DE AR-CONDICIONADO - FORNECIMENTO E INSTALAÇÃO. AF_12/2014</t>
  </si>
  <si>
    <t xml:space="preserve"> 9.2 </t>
  </si>
  <si>
    <t>CAIXA ENTERRADA HIDRÁULICA RETANGULAR EM ALVENARIA COM TIJOLOS CERÂMICOS MACIÇOS, DIMENSÕES INTERNAS: 0,6X0,6X0,6 M PARA REDE DE ESGOTO. AF_12/2020</t>
  </si>
  <si>
    <t xml:space="preserve"> 9.3 </t>
  </si>
  <si>
    <t>CAIXA ENTERRADA HIDRÁULICA RETANGULAR EM ALVENARIA COM TIJOLOS CERÂMICOS MACIÇOS, DIMENSÕES INTERNAS: 0,8X0,8X0,6 M PARA REDE DE ESGOTO. AF_12/2020</t>
  </si>
  <si>
    <t xml:space="preserve"> 9.4 </t>
  </si>
  <si>
    <t>CAIXA ENTERRADA HIDRÁULICA RETANGULAR EM ALVENARIA COM TIJOLOS CERÂMICOS MACIÇOS, DIMENSÕES INTERNAS: 1X1X0,6 M PARA REDE DE ESGOTO. AF_12/2020</t>
  </si>
  <si>
    <t xml:space="preserve"> 9.5 </t>
  </si>
  <si>
    <t>TUBO PVC, SÉRIE R, ÁGUA PLUVIAL, DN 100 MM, FORNECIDO E INSTALADO EM CONDUTORES VERTICAIS DE ÁGUAS PLUVIAIS. AF_06/2022</t>
  </si>
  <si>
    <t xml:space="preserve"> 9.6 </t>
  </si>
  <si>
    <t>TUBO PVC, SÉRIE R, ÁGUA PLUVIAL, DN 150 MM, FORNECIDO E INSTALADO EM CONDUTORES VERTICAIS DE ÁGUAS PLUVIAIS. AF_06/2022</t>
  </si>
  <si>
    <t xml:space="preserve"> 9.7 </t>
  </si>
  <si>
    <t>SUMIDOURO CIRCULAR, EM CONCRETO PRÉ-MOLDADO, DIÂMETRO INTERNO = 1,88 M, ALTURA INTERNA = 2,00 M, ÁREA DE INFILTRAÇÃO: 13,1 M² (PARA 5 CONTRIBUINTES). AF_12/2020</t>
  </si>
  <si>
    <t xml:space="preserve"> 9.8 </t>
  </si>
  <si>
    <t>TUBO PVC ROSC. BRANCO D= 1 1/4" (40mm)</t>
  </si>
  <si>
    <t xml:space="preserve"> 9.9 </t>
  </si>
  <si>
    <t>LUVA, EM FERRO GALVANIZADO, DN 32 (1 1/4"), CONEXÃO ROSQUEADA, INSTALADO EM REDE DE ALIMENTAÇÃO PARA HIDRANTE - FORNECIMENTO E INSTALAÇÃO. AF_10/2020</t>
  </si>
  <si>
    <t xml:space="preserve"> 10 </t>
  </si>
  <si>
    <t>IMPERMEABILIZAÇÃO</t>
  </si>
  <si>
    <t xml:space="preserve"> 10.1 </t>
  </si>
  <si>
    <t>IMPERMEABILIZAÇÃO DE SUPERFÍCIE COM EMULSÃO ASFÁLTICA, 2 DEMÃOS AF_06/2018</t>
  </si>
  <si>
    <t xml:space="preserve"> 10.2 </t>
  </si>
  <si>
    <t>IMPERMEABILIZAÇÃO DE SUPERFÍCIE COM ARGAMASSA POLIMÉRICA / MEMBRANA ACRÍLICA, 3 DEMÃOS. AF_06/2018</t>
  </si>
  <si>
    <t xml:space="preserve"> 10.3 </t>
  </si>
  <si>
    <t>IMPERMEABILIZAÇÃO DE CALHA, VIGA-CALHA, JARDINEIRA C/MANTA ASFÁLTICA .AUTO-ADESIVA</t>
  </si>
  <si>
    <t xml:space="preserve"> 10.4 </t>
  </si>
  <si>
    <t>TRATAMENTO DE JUNTA DE DILATAÇÃO, COM TARUGO DE POLIETILENO E SELANTE PU, INCLUSO PREENCHIMENTO COM ESPUMA EXPANSIVA PU. AF_06/2018</t>
  </si>
  <si>
    <t xml:space="preserve"> 11 </t>
  </si>
  <si>
    <t>REVESTIMENTOS</t>
  </si>
  <si>
    <t xml:space="preserve"> 11.1 </t>
  </si>
  <si>
    <t>LASTRO DE CONCRETO MAGRO, APLICADO EM PISOS, LAJES SOBRE SOLO OU RADIERS, ESPESSURA DE 5 CM. AF_07/2016</t>
  </si>
  <si>
    <t xml:space="preserve"> 11.2 </t>
  </si>
  <si>
    <t>PISO CIMENTADO, TRAÇO 1:3 (CIMENTO E AREIA), ACABAMENTO LISO, ESPESSURA 2,0 CM, PREPARO MECÂNICO DA ARGAMASSA. AF_09/2020</t>
  </si>
  <si>
    <t xml:space="preserve"> 11.3 </t>
  </si>
  <si>
    <t>PISO CIMENTADO, TRAÇO 1:3 (CIMENTO E AREIA), ACABAMENTO RÚSTICO, ESPESSURA 4,0 CM, PREPARO MECÂNICO DA ARGAMASSA. AF_09/2020</t>
  </si>
  <si>
    <t xml:space="preserve"> 11.4 </t>
  </si>
  <si>
    <t>EXECUÇÃO DE PASSEIO (CALÇADA) OU PISO DE CONCRETO COM CONCRETO MOLDADO IN LOCO, FEITO EM OBRA, ACABAMENTO CONVENCIONAL, NÃO ARMADO. AF_07/2016</t>
  </si>
  <si>
    <t xml:space="preserve"> 11.5 </t>
  </si>
  <si>
    <t>PISO PODOTÁTIL EXTERNO EM PMC ESP. 3CM, ASSENTADO COM ARGAMASSA (FORNECIMENTO E ASSENTAMENTO)</t>
  </si>
  <si>
    <t xml:space="preserve"> 11.6 </t>
  </si>
  <si>
    <t>ARGAMASSA TRAÇO 1:6 (EM VOLUME DE CIMENTO E AREIA MÉDIA ÚMIDA) COM ADIÇÃO DE PLASTIFICANTE PARA EMBOÇO/MASSA ÚNICA/ASSENTAMENTO DE ALVENARIA DE VEDAÇÃO, PREPARO MECÂNICO COM BETONEIRA 400 L. AF_08/2019</t>
  </si>
  <si>
    <t xml:space="preserve"> 11.7 </t>
  </si>
  <si>
    <t>CHAPISCO APLICADO EM ALVENARIA (SEM PRESENÇA DE VÃOS) E ESTRUTURAS DE CONCRETO DE FACHADA, COM COLHER DE PEDREIRO.  ARGAMASSA TRAÇO 1:3 COM PREPARO MANUAL. AF_06/2014</t>
  </si>
  <si>
    <t xml:space="preserve"> 11.8 </t>
  </si>
  <si>
    <t>MASSA ÚNICA, PARA RECEBIMENTO DE PINTURA, EM ARGAMASSA TRAÇO 1:2:8, PREPARO MECÂNICO COM BETONEIRA 400L, APLICADA MANUALMENTE EM FACES INTERNAS DE PAREDES, ESPESSURA DE 20MM, COM EXECUÇÃO DE TALISCAS. AF_06/2014</t>
  </si>
  <si>
    <t xml:space="preserve"> 11.9 </t>
  </si>
  <si>
    <t>Retirada de rejunte de cerâmica 10x10cm (M2)</t>
  </si>
  <si>
    <t>M²</t>
  </si>
  <si>
    <t xml:space="preserve"> 11.10 </t>
  </si>
  <si>
    <t>Aplicação de rejunte cimentício com aditivo impermeabilizante para revestimento cerâmicos 10x10cm (M2)</t>
  </si>
  <si>
    <t xml:space="preserve"> 11.11 </t>
  </si>
  <si>
    <t>LIMPEZA DE REVESTIMENTO CERÂMICO EM PAREDE UTILIZANDO ÁCIDO MURIÁTICO. AF_04/2019</t>
  </si>
  <si>
    <t xml:space="preserve"> 12 </t>
  </si>
  <si>
    <t>PINTURA</t>
  </si>
  <si>
    <t xml:space="preserve"> 12.1 </t>
  </si>
  <si>
    <t>APLICAÇÃO DE FUNDO SELADOR ACRÍLICO EM PAREDES, UMA DEMÃO. AF_06/2014</t>
  </si>
  <si>
    <t xml:space="preserve"> 12.2 </t>
  </si>
  <si>
    <t>APLICAÇÃO MANUAL DE PINTURA COM TINTA LÁTEX ACRÍLICA EM PAREDES, DUAS DEMÃOS. AF_06/2014</t>
  </si>
  <si>
    <t xml:space="preserve"> 12.3 </t>
  </si>
  <si>
    <t>PINTURA COM TINTA EPOXÍDICA DE ACABAMENTO APLICADA A ROLO OU PINCEL SOBRE PERFIL METÁLICO EXECUTADO EM FÁBRICA (02 DEMÃOS). AF_01/2020</t>
  </si>
  <si>
    <t xml:space="preserve"> 12.4 </t>
  </si>
  <si>
    <t>PINTURA COM TINTA ALQUÍDICA DE FUNDO (TIPO ZARCÃO) APLICADA A ROLO OU PINCEL SOBRE SUPERFÍCIES METÁLICAS (EXCETO PERFIL) EXECUTADO EM OBRA (POR DEMÃO). AF_01/2020</t>
  </si>
  <si>
    <t xml:space="preserve"> 12.5 </t>
  </si>
  <si>
    <t>LIXAMENTO MANUAL EM SUPERFÍCIES METÁLICAS EM OBRA. AF_01/2020</t>
  </si>
  <si>
    <t xml:space="preserve"> 12.6 </t>
  </si>
  <si>
    <t>PINTURA DE DEMARCAÇÃO DE VAGA COM TINTA EPÓXI, E = 10 CM, APLICAÇÃO MANUAL. AF_05/2021</t>
  </si>
  <si>
    <t xml:space="preserve"> 13 </t>
  </si>
  <si>
    <t>PAISAGISMO/URBANIZAÇÃO</t>
  </si>
  <si>
    <t xml:space="preserve"> 13.1 </t>
  </si>
  <si>
    <t>EXECUÇÃO DE PÁTIO/ESTACIONAMENTO EM PISO INTERTRAVADO, COM BLOCO RETANGULAR COR NATURAL DE 20 X 10 CM, ESPESSURA 6 CM. AF_12/2015</t>
  </si>
  <si>
    <t xml:space="preserve"> 13.2 </t>
  </si>
  <si>
    <t>EXECUÇÃO DE PÁTIO/ESTACIONAMENTO EM PISO INTERTRAVADO, COM BLOCO RETANGULAR COLORIDO DE 20 X 10 CM, ESPESSURA 6 CM. AF_12/2015</t>
  </si>
  <si>
    <t xml:space="preserve"> 13.3 </t>
  </si>
  <si>
    <t>GRELHA DE FERRO FUNDIDO SIMPLES COM REQUADRO, 150 X 1000 MM, ASSENTADA COM ARGAMASSA 1 : 3 CIMENTO: AREIA - FORNECIMENTO E INSTALAÇÃO. AF_08/2021</t>
  </si>
  <si>
    <t xml:space="preserve"> 13.4 </t>
  </si>
  <si>
    <t>LASTRO COM MATERIAL GRANULAR (PEDRA BRITADA N.1 E PEDRA BRITADA N.2), APLICADO EM PISOS OU LAJES SOBRE SOLO, ESPESSURA DE *10 CM*. AF_07/2019</t>
  </si>
  <si>
    <t xml:space="preserve"> 13.5 </t>
  </si>
  <si>
    <t>ASSENTAMENTO DE GUIA (MEIO-FIO) EM TRECHO RETO, CONFECCIONADA EM CONCRETO PRÉ-FABRICADO, DIMENSÕES 100X15X13X30 CM (COMPRIMENTO X BASE INFERIOR X BASE SUPERIOR X ALTURA), PARA VIAS URBANAS (USO VIÁRIO). AF_06/2016</t>
  </si>
  <si>
    <t xml:space="preserve"> 13.6 </t>
  </si>
  <si>
    <t>ASSENTAMENTO DE GUIA (MEIO-FIO) EM TRECHO CURVO, CONFECCIONADA EM CONCRETO PRÉ-FABRICADO, DIMENSÕES 100X15X13X30 CM (COMPRIMENTO X BASE INFERIOR X BASE SUPERIOR X ALTURA), PARA VIAS URBANAS (USO VIÁRIO). AF_06/2016</t>
  </si>
  <si>
    <t xml:space="preserve"> 13.7 </t>
  </si>
  <si>
    <t>RECOMPOSIÇÃO DE PAVIMENTO EM PARALELEPÍPEDOS, REJUNTAMENTO COM ARGAMASSA, COM REAPROVEITAMENTO DOS PARALELEPÍPEDOS, PARA O FECHAMENTO DE VALAS - INCLUSO RETIRADA E COLOCAÇÃO DO MATERIAL. AF_12/2020</t>
  </si>
  <si>
    <t xml:space="preserve"> 13.8 </t>
  </si>
  <si>
    <t>CANALETA MEIA CANA PRÉ-MOLDADA DE CONCRETO (D = 20 CM) - FORNECIMENTO E INSTALAÇÃO. AF_08/2021</t>
  </si>
  <si>
    <t xml:space="preserve"> 13.9 </t>
  </si>
  <si>
    <t>PLANTIO DE GRAMA BATATAIS EM PLACAS. AF_05/2018</t>
  </si>
  <si>
    <t xml:space="preserve"> 13.10 </t>
  </si>
  <si>
    <t>MESA EM ALVENARIA, TAMPO CONCRETO PRÉ-MOLDADO, ACABADA</t>
  </si>
  <si>
    <t xml:space="preserve"> 13.11 </t>
  </si>
  <si>
    <t>BANCO EM "U" S/ ENCOSTO PADRÃO</t>
  </si>
  <si>
    <t xml:space="preserve"> 14 </t>
  </si>
  <si>
    <t>SERVIÇOS COMPLEMENTARES</t>
  </si>
  <si>
    <t xml:space="preserve"> 14.1 </t>
  </si>
  <si>
    <t>MONTAGEM E DESMONTAGEM DE ANDAIME TUBULAR TIPO TORRE (EXCLUSIVE ANDAIME E LIMPEZA). AF_11/2017</t>
  </si>
  <si>
    <t xml:space="preserve"> 14.2 </t>
  </si>
  <si>
    <t>LOCACAO DE ANDAIME METALICO TUBULAR DE ENCAIXE, TIPO DE TORRE, COM LARGURA DE 1 ATE 1,5 M E ALTURA DE *1,00* M (INCLUSO SAPATAS FIXAS OU RODIZIOS)</t>
  </si>
  <si>
    <t>MXMES</t>
  </si>
  <si>
    <t xml:space="preserve"> 14.3 </t>
  </si>
  <si>
    <t>GUARDA-CORPO DE AÇO GALVANIZADO DE 1,10M, MONTANTES TUBULARES DE 1.1/4" ESPAÇADOS DE 1,20M, TRAVESSA SUPERIOR DE 1.1/2", GRADIL FORMADO POR TUBOS HORIZONTAIS DE 1" E VERTICAIS DE 3/4", FIXADO COM CHUMBADOR MECÂNICO. AF_04/2019_P</t>
  </si>
  <si>
    <t xml:space="preserve"> 14.4 </t>
  </si>
  <si>
    <t>BOMBA CENTRÍFUGA, TRIFÁSICA, 3 CV OU 2,96 HP, HM 34 A 40 M, Q 8,6 A 14,8 M3/H - FORNECIMENTO E INSTALAÇÃO. AF_12/2020</t>
  </si>
  <si>
    <t xml:space="preserve"> 14.5 </t>
  </si>
  <si>
    <t>REGISTRO OU VÁLVULA GLOBO ANGULAR EM LATÃO, PARA HIDRANTES EM INSTALAÇÃO PREDIAL DE INCÊNDIO, 45 GRAUS, 2 1/2" - FORNECIMENTO E INSTALAÇÃO. AF_08/2021</t>
  </si>
  <si>
    <t xml:space="preserve"> 14.6 </t>
  </si>
  <si>
    <t>CARGA, MANOBRA E DESCARGA DE ENTULHO EM CAMINHÃO BASCULANTE 10 M³ - CARGA COM ESCAVADEIRA HIDRÁULICA  (CAÇAMBA DE 0,80 M³ / 111 HP) E DESCARGA LIVRE (UNIDADE: M3). AF_07/2020</t>
  </si>
  <si>
    <t xml:space="preserve"> 14.7 </t>
  </si>
  <si>
    <t>TRANSPORTE COM CAMINHÃO BASCULANTE DE 10 M³, EM VIA URBANA PAVIMENTADA, ADICIONAL PARA DMT EXCEDENTE A 30 KM (UNIDADE: M3XKM). AF_07/2020</t>
  </si>
  <si>
    <t>M3XKM</t>
  </si>
  <si>
    <t xml:space="preserve"> 14.8 </t>
  </si>
  <si>
    <t>DESMOBILIZAÇÃO DE EQUIPAMENTOS EM CAVALO MECÂNICO C/ PRANCHA DE 3 EIXOS</t>
  </si>
  <si>
    <t>Total</t>
  </si>
  <si>
    <t>CRONOGRAMA FÍSICO-FINANCEIRO</t>
  </si>
  <si>
    <t xml:space="preserve">PERÍODO : </t>
  </si>
  <si>
    <t xml:space="preserve">PERÍODO: </t>
  </si>
  <si>
    <t>PERÍODO :</t>
  </si>
  <si>
    <t>PERÍODO:</t>
  </si>
  <si>
    <t>ETAPAS</t>
  </si>
  <si>
    <t>P. TOTAL (R$)</t>
  </si>
  <si>
    <t xml:space="preserve">PORCENTAGEM
EXECUTADA </t>
  </si>
  <si>
    <t>VALOR DA MEDIÇÃO</t>
  </si>
  <si>
    <t>% MEDIÇÃO</t>
  </si>
  <si>
    <t>% MEDIÇÃO ACUMULADO</t>
  </si>
  <si>
    <t>OBRA: TCE: Reforma e Adequação do Pavimento Térreo e Sexto Andar da sede do TCE/RN</t>
  </si>
  <si>
    <t>ORGÃO: TRIBUNAL DE CONTAS DO ESTADO DO RIO GRANDE DO NORTE</t>
  </si>
  <si>
    <t>CNPJ: 12.978.037/0001-78</t>
  </si>
  <si>
    <t xml:space="preserve"> 1.2 </t>
  </si>
  <si>
    <t xml:space="preserve"> 2.12 </t>
  </si>
  <si>
    <t xml:space="preserve"> 2.13 </t>
  </si>
  <si>
    <t xml:space="preserve"> 2.14 </t>
  </si>
  <si>
    <t xml:space="preserve"> 3.6 </t>
  </si>
  <si>
    <t xml:space="preserve"> 4.12 </t>
  </si>
  <si>
    <t xml:space="preserve"> 4.13 </t>
  </si>
  <si>
    <t xml:space="preserve"> 4.14 </t>
  </si>
  <si>
    <t xml:space="preserve"> 4.15 </t>
  </si>
  <si>
    <t xml:space="preserve"> 4.16 </t>
  </si>
  <si>
    <t xml:space="preserve"> 4.17 </t>
  </si>
  <si>
    <t xml:space="preserve"> 4.18 </t>
  </si>
  <si>
    <t xml:space="preserve"> 4.19 </t>
  </si>
  <si>
    <t xml:space="preserve"> 4.20 </t>
  </si>
  <si>
    <t xml:space="preserve"> 4.21 </t>
  </si>
  <si>
    <t xml:space="preserve"> 4.22 </t>
  </si>
  <si>
    <t xml:space="preserve"> 4.23 </t>
  </si>
  <si>
    <t xml:space="preserve"> 4.24 </t>
  </si>
  <si>
    <t xml:space="preserve"> 6.2 </t>
  </si>
  <si>
    <t xml:space="preserve"> 6.3 </t>
  </si>
  <si>
    <t xml:space="preserve"> 6.4 </t>
  </si>
  <si>
    <t xml:space="preserve"> 6.5 </t>
  </si>
  <si>
    <t>SERVIÇOS GERAIS E PRELIMINARES</t>
  </si>
  <si>
    <t>ADMINISTRAÇÃO LOCAL DA OBRA</t>
  </si>
  <si>
    <t>ART - ANOTAÇÃO DE RESPONSABILIDADE TÉCNICA PARA OBRA OU SERVIÇO ACIMA DE R$ 15.000,00, (CREA). REF. 2020</t>
  </si>
  <si>
    <t>TX</t>
  </si>
  <si>
    <t>DEMOLIÇÕES E RETIRADAS</t>
  </si>
  <si>
    <t>DEMOLIÇÃO DE REVESTIMENTO CERÂMICO, DE FORMA MANUAL, SEM REAPROVEITAMENTO</t>
  </si>
  <si>
    <t>REMOÇÃO DE DIVISÓRIAS PAINEL CELULAR COM REAPROVEITAMENTO</t>
  </si>
  <si>
    <t>REMOÇÃO DE CHAPAS E PERFIS DE DRYWALL, DE FORMA MANUAL, SEM REAPROVEITAMENTO</t>
  </si>
  <si>
    <t>REMOÇÃO DE PORTAS, DE FORMA MANUAL, SEM REAPROVEITAMENTO</t>
  </si>
  <si>
    <t>REMOÇÃO DE TUBULAÇÕES (TUBOS E CONEXÕES) DE ÁGUA FRIA, DE FORMA MANUAL, SEM REAPROVEITAMENTO</t>
  </si>
  <si>
    <t>REMOÇÃO DE LOUÇAS E BANCADAS DE PIA , DE FORMA MANUAL, SEM REAPROVEITAMENTO.</t>
  </si>
  <si>
    <t>REMOÇÃO DE INTERRUPTORES/TOMADAS ELÉTRICAS, DE FORMA MANUAL, SEM REAPROVEITAMENTO</t>
  </si>
  <si>
    <t>REMOÇÃO DE CABOS ELÉTRICOS, DE FORMA MANUAL, SEM REAPROVEITAMENTO</t>
  </si>
  <si>
    <t>REMOÇÃO DE LUMINÁRIAS, DE FORMA MANUAL, SEM REAPROVEITAMENTO</t>
  </si>
  <si>
    <t>DEMOLIÇÃO DE PISO CERÂMICO SOBRE LASTRO DE CONCRETO</t>
  </si>
  <si>
    <t>REMOÇÃO DE PINTURA LÁTEX (RASPAGEM E/OU LIXAMENTO E/OU ESCOVAÇÃO)</t>
  </si>
  <si>
    <t>RETIRADA DE VIDROS C/ REAPROVEITAMENTO</t>
  </si>
  <si>
    <t>RETIRADA DE COIFA INDUSTRIAL</t>
  </si>
  <si>
    <t>UND</t>
  </si>
  <si>
    <t>CARGA MANUAL DE ENTULHO EM CAMINHÃO BASCULANTE</t>
  </si>
  <si>
    <t>TRANSPORTE DE MATERIAL, EXCETO ROCHA EM CAMINHÃO ATÉ 10KM</t>
  </si>
  <si>
    <t>DIVISÓRIAS - ESQUADRIAS</t>
  </si>
  <si>
    <t>PAREDE COM PLACAS DE GESSO ACARTONADO (DRYWALL), PARA USO INTERNO, COM DUAS FACES SIMPLES E ESTRUTURA</t>
  </si>
  <si>
    <t>DIVISÓRIA PAINEL CELULAR, MONTANTE/RODAPÉ SIMPLES, PERFIL EM ALUMÍNIO</t>
  </si>
  <si>
    <t>KIT DE PORTA DE MADEIRA, SEMI-OCA (LEVE OU MÉDIA), PADRÃO MÉDIO, 90X210CM, ESPESSURA DE 3,5CM, ITENS INCLUSOS: DOBRADIÇAS, MONTAGEM E INSTALAÇÃO DO BATENTE, FECHADURA COM EXECUÇÃO DO FURO FORNECIMENTO E INSTALAÇÃO</t>
  </si>
  <si>
    <t>RELOCAÇÃO DE PORTA REAPROVEITADA EM PAREDE DE DRYWALL, INCLUSIVE BATENTE MADEIRA</t>
  </si>
  <si>
    <t>KIT DE PORTA DE MADEIRA, SEMI-OCA (LEVE OU MÉDIA), PADRÃO MÉDIO, 80X210CM, ESPESSURA DE 3,5CM, ITENS INCLUSOS: DOBRADIÇAS, MONTAGEM E INSTALAÇÃO DO BATENTE EM ALUMÍNIO, FECHADURA COM EXECUÇÃO DO FURO FORNECIMENTO E INSTALAÇÃO</t>
  </si>
  <si>
    <t>KIT DE PORTA DE MADEIRA, SEMI-OCA (LEVE OU MÉDIA), PADRÃO MÉDIO, 60X210CM, ESPESSURA DE 3,5CM, ITENS INCLUSOS: DOBRADIÇAS, MONTAGEM E INSTALAÇÃO DO BATENTE EM MADEIRA, FECHADURA COM EXECUÇÃO DO FURO FORNECIMENTO E INSTALAÇÃO</t>
  </si>
  <si>
    <t>KIT DE PORTA DE MADEIRA, SEMI-OCA (LEVE OU MÉDIA), PADRÃO MÉDIO, 80X210CM, ESPESSURA DE 3,5CM, ITENS INCLUSOS: DOBRADIÇAS, MONTAGEM E INSTALAÇÃO DO BATENTE MADEIRA, FECHADURA COM EXECUÇÃO DO FURO FORNECIMENTO E INSTALAÇÃO EM DRYWALL</t>
  </si>
  <si>
    <t>VIDRO TRANSPARENTE LISO 4mm, P/ DIVISÓRIAS EM GERAL FORNECIMENTO E MONTAGEM</t>
  </si>
  <si>
    <t>INSTALAÇÕES ELÉTRICAS / MECÂNICA</t>
  </si>
  <si>
    <t>ELETRODUTO RÍGIDO ROSCÁVEL, PVC, DN 25 MM (3/4"), PARA CIRCUITOS TERMINAIS, INSTALADO EM LAJE - FORNECIMENTO E INSTALAÇÃO</t>
  </si>
  <si>
    <t>CONJUNTO INTERRUPTOR CORRENTE C/1 SEÇÃO</t>
  </si>
  <si>
    <t>CONJUNTO INTERRUPTOR CORRENTE C/2 SEÇÕES</t>
  </si>
  <si>
    <t>FORNECIMENTO E LANÇAMENTO DE CANALETA DUTOTEC DUPLO D, NA COR BEGE COM TAMPA, TERMINAIS, CURVAS, CAIXAS E JUNÇÕES COM CONDUÍTE GARGANTA</t>
  </si>
  <si>
    <t>CABO DE COBRE FLEXÍVEL ISOLADO, 1,5MM², ANTI-CHAMA 0,6/1,0 KV, PARA CIRCUITOS TERMINAIS - FORNECIMENTO E INSTALAÇÃO.</t>
  </si>
  <si>
    <t>CABO DE COBRE FLEXÍVEL ISOLADO, 2,5 MM², ANTI-CHAMA 0,6/1,0 KV, PARA CIRCUITOS TERMINAIS - FORNECIMENTO E INSTALAÇÃO.</t>
  </si>
  <si>
    <t>CABO DE COBRE FLEXÍVEL ISOLADO, 4 MM², ANTI-CHAMA 0,6/1,0 KV, PARA CIRCUITOS TERMINAIS - FORNECIMENTO E INSTALAÇÃO.</t>
  </si>
  <si>
    <t>CABO DE COBRE FLEXÍVEL ISOLADO, 6 MM², ANTI-CHAMA 0,6/1,0 KV, PARA CIRCUITOS TERMINAIS - FORNECIMENTO E INSTALAÇÃO.</t>
  </si>
  <si>
    <t>DUTO PERFURADO - ELETROCALHA CHAPA DE AÇO (38X38)mm</t>
  </si>
  <si>
    <t>m</t>
  </si>
  <si>
    <t>DUTO PERFURADO - ELETROCALHA CHAPA DE AÇO (50X50)mm</t>
  </si>
  <si>
    <t>un</t>
  </si>
  <si>
    <t>DUTO PERFURADO - ELETROCALHA CHAPA DE AÇO (100X50)mm</t>
  </si>
  <si>
    <t>ELETRODUTO RÍGIDO SOLDÁVEL, PVC, DN 25 MM (3/4), APARENTE, INSTALADO EM TETO - FORNECIMENTO E INSTALAÇÃO.</t>
  </si>
  <si>
    <t>CONDULETE EM ALUMINIO FIXADO NO TETO POR MEIO DE FIXADORES OU ABRAÇADEIRAS</t>
  </si>
  <si>
    <t>CAIXA METÁLICA COM DUAS TOMADA 2P+T PARA INSTALAÇÃO APARENTE</t>
  </si>
  <si>
    <t>PONTO DE CORRENTE MONOFÁSICO EMBUTIDO</t>
  </si>
  <si>
    <t>PONTO TOMADA AR CONDICIONADO</t>
  </si>
  <si>
    <t>pt</t>
  </si>
  <si>
    <t>PONTO LUZ EMBUTIDO</t>
  </si>
  <si>
    <t>INSTALAÇÃO DE AR CONDICIONADO SPLIT (EVAPORADORA E CONDENSADORA), HI-WALL (PAREDE), ATÉ 9000 BTU/H</t>
  </si>
  <si>
    <t>INSTALAÇÃO DE AR CONDICIONADO SPLIT (EVAPORADORA E CONDENSADORA), HI-WALL (PAREDE), DE 12000 BTU/H ATÉ 18000 BTU/H</t>
  </si>
  <si>
    <t>INSTALAÇÃO DE AR CONDICIONADO SPLIT (EVAPORADORA E CONDENSADORA), HI-WALL (PAREDE), DE 24000 BTU/H ATÉ 30000 BTU/H</t>
  </si>
  <si>
    <t>INSTALAÇÃO DE AR CONDICIONADO SPLIT (EVAPORADORA E CONDENSADORA), HI-WALL (PAREDE), DE 24000 BTU/H ATÉ 30000 BTU/H. CONDENSADORA NA LAJE TÉCNICA</t>
  </si>
  <si>
    <t>QUADRO DE DISTRIBUIÇÃO DE EMBUTIR, EM CHAPA DE AÇO, PARA ATÉ 18 DISJUNTORES, COM BARRAMENTO, PADRÃO DIN, EXCLUSIVE DISJUNTORES</t>
  </si>
  <si>
    <t>DISJUNTOR MONOPOLAR TIPO DIN, CORRENTE NOMINAL DE 20A A 32A - FORNECIMENTO E INSTALAÇÃO</t>
  </si>
  <si>
    <t>DISJUNTOR TRIPOLAR TIPO DIN, CORRENTE NOMINAL DE 32A - FORNECIMENTO E INSTALAÇÃO</t>
  </si>
  <si>
    <t>FORNECIMENTO E INSTALAÇÃO DE LUMINÁRIA EMBUTIDA COM T8 2x20W LED</t>
  </si>
  <si>
    <t>INSTALAÇÕES TELEFONE E LÓGICA</t>
  </si>
  <si>
    <t>FORNECIMENTO E LANÇAMENTO CABO LAN UTP CAT 6</t>
  </si>
  <si>
    <t>PONTO PARA CABEAMENTO ESTRUTURADO EMBUTIDO, COM ELETRODUTO PVC RÍGIDO Ø 3/4" C/CABO UTP 4 PARES CAT. 6</t>
  </si>
  <si>
    <t>FORNECIMENTO E INSTALAÇÃO DE MINI RACK DE PAREDE 19" X 16U X 450MM</t>
  </si>
  <si>
    <t>FORNECIMENTO E INSTALAÇÃO DE PATCH PANEL COM 24 PORTAS CAT6</t>
  </si>
  <si>
    <t>IDENTIFICAÇÃO E CERTIFICAÇÃO DE REDE DE LÓGICA</t>
  </si>
  <si>
    <t>Patch CORD 1.5m CAT5E</t>
  </si>
  <si>
    <t>Patch CORD 2.5m CAT5E</t>
  </si>
  <si>
    <t>CHAPISCO APLICADO EM ALVENARIAS</t>
  </si>
  <si>
    <t>MASSA ÚNICA, PARA RECEBIMENTO DE PINTURA, EM ARGAMASSA TRAÇO 1:2:8, PREPARO MANUAL, APLICADA MANUALMENTE EM FACES INTERNAS DE PAREDES, ESPESSURA DE 20MM, COM EXECUÇÃO DE TALISCAS</t>
  </si>
  <si>
    <t>PORCELANATO RETIFICADO NATURAL (FOSCO) C/ ARG. CIMENTO E AREIA P/ PISO</t>
  </si>
  <si>
    <t>FORRO EM PLACAS GESSO</t>
  </si>
  <si>
    <t>APLICAÇÃO MANUAL DE PINTURA COM TINTA LÁTEX ACRÍLICA EM PAREDES E TETOS, DUAS DEMAOS</t>
  </si>
  <si>
    <t>APLICAÇÃO E LIXAMENTO DE MASSA LÁTEX EM PAREDES, DUAS DEMÃOS</t>
  </si>
  <si>
    <t>APLICAÇÃO E LIXAMENTO DE MASSA LÁTEX EM TETOS, DUAS DEMÃOS</t>
  </si>
  <si>
    <t>DIVERSOS</t>
  </si>
  <si>
    <t>PROJETO AS BUILT ELÉTRICO E LÓGICA</t>
  </si>
  <si>
    <t>vb</t>
  </si>
  <si>
    <t>LIMPEZA FINAL DA OBRA</t>
  </si>
  <si>
    <t>EXTRAS</t>
  </si>
  <si>
    <t>demolição de parede</t>
  </si>
  <si>
    <t>5,80*2,60</t>
  </si>
  <si>
    <t>demoloção de contra piso</t>
  </si>
  <si>
    <t>5,80*4,45</t>
  </si>
  <si>
    <t>DEMOLIÇÃO DE FORRO</t>
  </si>
  <si>
    <t>7,5*5,8+12,2*4,45+1,9*4,5+ 67,54*0,08</t>
  </si>
  <si>
    <t>DEMOLIÇAO DE REBOCO</t>
  </si>
  <si>
    <t>2,5*1,85</t>
  </si>
  <si>
    <t>CONTRA PISO</t>
  </si>
</sst>
</file>

<file path=xl/styles.xml><?xml version="1.0" encoding="utf-8"?>
<styleSheet xmlns="http://schemas.openxmlformats.org/spreadsheetml/2006/main">
  <numFmts count="10">
    <numFmt numFmtId="164" formatCode="#,##0.00%"/>
    <numFmt numFmtId="165" formatCode="dd/mm/yy;@"/>
    <numFmt numFmtId="166" formatCode="[$R$-416]\ #,##0.00;\-[$R$-416]\ #,##0.00;"/>
    <numFmt numFmtId="167" formatCode="0.00;\-0.00;"/>
    <numFmt numFmtId="168" formatCode="_R_$\ #,##0.00;[Red]\-_R_$\ #,##0.00"/>
    <numFmt numFmtId="169" formatCode="m/d/yyyy"/>
    <numFmt numFmtId="170" formatCode="[$R$-416]\ #,##0.00"/>
    <numFmt numFmtId="171" formatCode="#,##0.00;\-#,##0.00;"/>
    <numFmt numFmtId="172" formatCode="_(* #,##0.00_);_(* \(#,##0.00\);_(* &quot;-&quot;??_);_(@_)"/>
    <numFmt numFmtId="173" formatCode="&quot;R$&quot;#,##0.00"/>
  </numFmts>
  <fonts count="33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Lucida Sans"/>
    </font>
    <font>
      <b/>
      <sz val="10"/>
      <color rgb="FF0000FF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66666"/>
      <name val="Arial"/>
      <family val="2"/>
    </font>
    <font>
      <b/>
      <sz val="10"/>
      <color rgb="FF666666"/>
      <name val="Arial"/>
      <family val="2"/>
    </font>
    <font>
      <sz val="12"/>
      <color rgb="FF666666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666666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666666"/>
      <name val="Times New Roman"/>
      <family val="1"/>
    </font>
    <font>
      <sz val="14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rgb="FFD8ECF6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172" fontId="8" fillId="0" borderId="0" applyFont="0" applyFill="0" applyBorder="0" applyAlignment="0" applyProtection="0"/>
  </cellStyleXfs>
  <cellXfs count="191">
    <xf numFmtId="0" fontId="0" fillId="0" borderId="0" xfId="0"/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2" fontId="9" fillId="0" borderId="5" xfId="2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2" fontId="9" fillId="0" borderId="5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" fillId="7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left" vertical="center" wrapText="1"/>
    </xf>
    <xf numFmtId="2" fontId="12" fillId="9" borderId="14" xfId="2" applyNumberFormat="1" applyFont="1" applyFill="1" applyBorder="1" applyAlignment="1">
      <alignment horizontal="center" vertical="center" wrapText="1"/>
    </xf>
    <xf numFmtId="2" fontId="12" fillId="9" borderId="14" xfId="2" applyNumberFormat="1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vertical="center" wrapText="1"/>
    </xf>
    <xf numFmtId="4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1" fillId="8" borderId="13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6" fontId="11" fillId="7" borderId="12" xfId="0" applyNumberFormat="1" applyFont="1" applyFill="1" applyBorder="1" applyAlignment="1">
      <alignment horizontal="right" vertical="center" wrapText="1"/>
    </xf>
    <xf numFmtId="164" fontId="11" fillId="7" borderId="12" xfId="0" applyNumberFormat="1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166" fontId="11" fillId="7" borderId="12" xfId="0" applyNumberFormat="1" applyFont="1" applyFill="1" applyBorder="1" applyAlignment="1">
      <alignment vertical="center" wrapText="1"/>
    </xf>
    <xf numFmtId="166" fontId="11" fillId="4" borderId="9" xfId="0" applyNumberFormat="1" applyFont="1" applyFill="1" applyBorder="1" applyAlignment="1">
      <alignment horizontal="right" vertical="center" wrapText="1"/>
    </xf>
    <xf numFmtId="0" fontId="0" fillId="11" borderId="17" xfId="0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164" fontId="19" fillId="7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3" fillId="0" borderId="16" xfId="0" applyFont="1" applyBorder="1"/>
    <xf numFmtId="0" fontId="13" fillId="0" borderId="16" xfId="0" applyFont="1" applyBorder="1" applyAlignment="1">
      <alignment wrapText="1"/>
    </xf>
    <xf numFmtId="0" fontId="23" fillId="0" borderId="0" xfId="0" applyFont="1" applyAlignment="1">
      <alignment horizontal="left"/>
    </xf>
    <xf numFmtId="168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168" fontId="24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left" vertical="center" wrapText="1"/>
    </xf>
    <xf numFmtId="169" fontId="24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/>
    <xf numFmtId="4" fontId="27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/>
    </xf>
    <xf numFmtId="4" fontId="27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9" fillId="0" borderId="0" xfId="0" applyFont="1" applyAlignment="1">
      <alignment vertical="center" wrapText="1"/>
    </xf>
    <xf numFmtId="10" fontId="28" fillId="0" borderId="0" xfId="1" applyNumberFormat="1" applyFont="1" applyAlignment="1">
      <alignment vertical="center" wrapText="1"/>
    </xf>
    <xf numFmtId="168" fontId="27" fillId="0" borderId="0" xfId="0" applyNumberFormat="1" applyFont="1" applyAlignment="1">
      <alignment horizontal="right" vertical="center" wrapText="1"/>
    </xf>
    <xf numFmtId="0" fontId="24" fillId="0" borderId="0" xfId="0" applyFont="1"/>
    <xf numFmtId="0" fontId="28" fillId="0" borderId="23" xfId="0" applyFont="1" applyFill="1" applyBorder="1" applyAlignment="1">
      <alignment horizontal="left" vertical="top" wrapTex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170" fontId="28" fillId="0" borderId="23" xfId="0" applyNumberFormat="1" applyFont="1" applyBorder="1" applyAlignment="1">
      <alignment horizontal="right" vertical="center" wrapText="1"/>
    </xf>
    <xf numFmtId="4" fontId="28" fillId="0" borderId="23" xfId="0" applyNumberFormat="1" applyFont="1" applyBorder="1" applyAlignment="1">
      <alignment horizontal="right" vertical="center" wrapText="1"/>
    </xf>
    <xf numFmtId="171" fontId="28" fillId="0" borderId="23" xfId="0" applyNumberFormat="1" applyFont="1" applyBorder="1" applyAlignment="1">
      <alignment horizontal="right" vertical="center" wrapText="1"/>
    </xf>
    <xf numFmtId="166" fontId="28" fillId="0" borderId="23" xfId="0" applyNumberFormat="1" applyFont="1" applyBorder="1" applyAlignment="1">
      <alignment horizontal="right" vertical="center" wrapText="1"/>
    </xf>
    <xf numFmtId="4" fontId="28" fillId="0" borderId="0" xfId="0" applyNumberFormat="1" applyFont="1" applyAlignment="1">
      <alignment vertical="center" wrapText="1"/>
    </xf>
    <xf numFmtId="170" fontId="28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4" fontId="30" fillId="0" borderId="0" xfId="0" applyNumberFormat="1" applyFont="1" applyAlignment="1">
      <alignment vertical="center" wrapText="1"/>
    </xf>
    <xf numFmtId="4" fontId="28" fillId="0" borderId="23" xfId="2" applyNumberFormat="1" applyFont="1" applyBorder="1" applyAlignment="1">
      <alignment horizontal="right" vertical="center" wrapText="1"/>
    </xf>
    <xf numFmtId="167" fontId="28" fillId="0" borderId="23" xfId="0" applyNumberFormat="1" applyFont="1" applyBorder="1" applyAlignment="1">
      <alignment horizontal="right" vertical="center" wrapText="1"/>
    </xf>
    <xf numFmtId="0" fontId="24" fillId="0" borderId="23" xfId="0" applyFont="1" applyFill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28" fillId="0" borderId="23" xfId="0" applyFont="1" applyFill="1" applyBorder="1" applyAlignment="1">
      <alignment wrapText="1"/>
    </xf>
    <xf numFmtId="2" fontId="28" fillId="0" borderId="23" xfId="2" applyNumberFormat="1" applyFont="1" applyFill="1" applyBorder="1" applyAlignment="1">
      <alignment horizontal="left" vertical="center" wrapText="1"/>
    </xf>
    <xf numFmtId="2" fontId="28" fillId="0" borderId="23" xfId="2" applyNumberFormat="1" applyFont="1" applyFill="1" applyBorder="1" applyAlignment="1">
      <alignment horizontal="center" vertical="center" wrapText="1"/>
    </xf>
    <xf numFmtId="173" fontId="28" fillId="0" borderId="23" xfId="2" applyNumberFormat="1" applyFont="1" applyFill="1" applyBorder="1" applyAlignment="1">
      <alignment horizontal="right" vertical="center" wrapText="1"/>
    </xf>
    <xf numFmtId="4" fontId="28" fillId="0" borderId="23" xfId="2" applyNumberFormat="1" applyFont="1" applyFill="1" applyBorder="1" applyAlignment="1">
      <alignment horizontal="right" vertical="center" wrapText="1"/>
    </xf>
    <xf numFmtId="2" fontId="28" fillId="0" borderId="23" xfId="2" applyNumberFormat="1" applyFont="1" applyBorder="1" applyAlignment="1">
      <alignment horizontal="left" vertical="center" wrapText="1"/>
    </xf>
    <xf numFmtId="2" fontId="28" fillId="0" borderId="23" xfId="2" applyNumberFormat="1" applyFont="1" applyBorder="1" applyAlignment="1">
      <alignment horizontal="center" vertical="center" wrapText="1"/>
    </xf>
    <xf numFmtId="173" fontId="28" fillId="0" borderId="23" xfId="2" applyNumberFormat="1" applyFont="1" applyBorder="1" applyAlignment="1">
      <alignment horizontal="right" vertical="center" wrapText="1"/>
    </xf>
    <xf numFmtId="0" fontId="28" fillId="0" borderId="23" xfId="0" applyFont="1" applyFill="1" applyBorder="1" applyAlignment="1">
      <alignment vertical="center" wrapText="1"/>
    </xf>
    <xf numFmtId="0" fontId="28" fillId="0" borderId="23" xfId="0" applyFont="1" applyBorder="1" applyAlignment="1">
      <alignment horizontal="right" vertical="center" wrapText="1"/>
    </xf>
    <xf numFmtId="0" fontId="28" fillId="0" borderId="23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textRotation="90"/>
      <extLst>
        <ext uri="smNativeData">
          <pm:cellMargin xmlns:pm="smNativeData" id="1683417071" l="0" r="0" t="0" b="0" textRotation="3"/>
        </ext>
      </extLst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/>
    <xf numFmtId="0" fontId="28" fillId="0" borderId="23" xfId="0" applyFont="1" applyBorder="1" applyAlignment="1">
      <alignment horizontal="center" wrapText="1"/>
    </xf>
    <xf numFmtId="0" fontId="28" fillId="0" borderId="23" xfId="0" applyFont="1" applyFill="1" applyBorder="1" applyAlignment="1">
      <alignment horizontal="center" wrapText="1"/>
    </xf>
    <xf numFmtId="0" fontId="28" fillId="0" borderId="23" xfId="0" applyFont="1" applyFill="1" applyBorder="1" applyAlignment="1">
      <alignment horizontal="center" vertical="center" wrapText="1"/>
    </xf>
    <xf numFmtId="170" fontId="28" fillId="0" borderId="23" xfId="0" applyNumberFormat="1" applyFont="1" applyFill="1" applyBorder="1" applyAlignment="1">
      <alignment horizontal="right" vertical="center" wrapText="1"/>
    </xf>
    <xf numFmtId="4" fontId="28" fillId="0" borderId="23" xfId="0" applyNumberFormat="1" applyFont="1" applyFill="1" applyBorder="1" applyAlignment="1">
      <alignment horizontal="right" vertical="center" wrapText="1"/>
    </xf>
    <xf numFmtId="0" fontId="24" fillId="18" borderId="23" xfId="0" applyFont="1" applyFill="1" applyBorder="1" applyAlignment="1">
      <alignment horizontal="center" vertical="center" wrapText="1"/>
    </xf>
    <xf numFmtId="4" fontId="24" fillId="18" borderId="23" xfId="0" applyNumberFormat="1" applyFont="1" applyFill="1" applyBorder="1" applyAlignment="1">
      <alignment horizontal="center" vertical="center" wrapText="1"/>
    </xf>
    <xf numFmtId="0" fontId="24" fillId="17" borderId="23" xfId="0" applyFont="1" applyFill="1" applyBorder="1" applyAlignment="1">
      <alignment horizontal="left" vertical="top" wrapText="1"/>
    </xf>
    <xf numFmtId="0" fontId="24" fillId="18" borderId="23" xfId="0" applyFont="1" applyFill="1" applyBorder="1" applyAlignment="1">
      <alignment horizontal="left" vertical="center" wrapText="1"/>
    </xf>
    <xf numFmtId="0" fontId="28" fillId="18" borderId="23" xfId="0" applyFont="1" applyFill="1" applyBorder="1" applyAlignment="1">
      <alignment horizontal="center" vertical="center" wrapText="1"/>
    </xf>
    <xf numFmtId="170" fontId="28" fillId="18" borderId="23" xfId="0" applyNumberFormat="1" applyFont="1" applyFill="1" applyBorder="1" applyAlignment="1">
      <alignment horizontal="right" vertical="center" wrapText="1"/>
    </xf>
    <xf numFmtId="4" fontId="28" fillId="18" borderId="23" xfId="0" applyNumberFormat="1" applyFont="1" applyFill="1" applyBorder="1" applyAlignment="1">
      <alignment horizontal="right" vertical="center" wrapText="1"/>
    </xf>
    <xf numFmtId="4" fontId="28" fillId="18" borderId="23" xfId="0" applyNumberFormat="1" applyFont="1" applyFill="1" applyBorder="1" applyAlignment="1">
      <alignment horizontal="center" vertical="center" wrapText="1"/>
    </xf>
    <xf numFmtId="166" fontId="24" fillId="18" borderId="23" xfId="0" applyNumberFormat="1" applyFont="1" applyFill="1" applyBorder="1" applyAlignment="1">
      <alignment horizontal="right" vertical="center" wrapText="1"/>
    </xf>
    <xf numFmtId="170" fontId="24" fillId="18" borderId="23" xfId="0" applyNumberFormat="1" applyFont="1" applyFill="1" applyBorder="1" applyAlignment="1">
      <alignment horizontal="right" vertical="center" wrapText="1"/>
    </xf>
    <xf numFmtId="4" fontId="24" fillId="18" borderId="23" xfId="0" applyNumberFormat="1" applyFont="1" applyFill="1" applyBorder="1" applyAlignment="1">
      <alignment horizontal="right" vertical="center" wrapText="1"/>
    </xf>
    <xf numFmtId="171" fontId="24" fillId="18" borderId="23" xfId="0" applyNumberFormat="1" applyFont="1" applyFill="1" applyBorder="1" applyAlignment="1">
      <alignment horizontal="right" vertical="center" wrapText="1"/>
    </xf>
    <xf numFmtId="4" fontId="24" fillId="18" borderId="23" xfId="2" applyNumberFormat="1" applyFont="1" applyFill="1" applyBorder="1" applyAlignment="1">
      <alignment horizontal="right" vertical="center" wrapText="1"/>
    </xf>
    <xf numFmtId="0" fontId="24" fillId="19" borderId="23" xfId="0" applyFont="1" applyFill="1" applyBorder="1" applyAlignment="1">
      <alignment horizontal="left" vertical="top" wrapText="1"/>
    </xf>
    <xf numFmtId="0" fontId="24" fillId="19" borderId="23" xfId="0" applyFont="1" applyFill="1" applyBorder="1" applyAlignment="1">
      <alignment horizontal="left" vertical="center" wrapText="1"/>
    </xf>
    <xf numFmtId="0" fontId="24" fillId="19" borderId="23" xfId="0" applyFont="1" applyFill="1" applyBorder="1" applyAlignment="1">
      <alignment horizontal="center" vertical="center" wrapText="1"/>
    </xf>
    <xf numFmtId="170" fontId="24" fillId="19" borderId="23" xfId="0" applyNumberFormat="1" applyFont="1" applyFill="1" applyBorder="1" applyAlignment="1">
      <alignment horizontal="right" vertical="center" wrapText="1"/>
    </xf>
    <xf numFmtId="4" fontId="24" fillId="19" borderId="23" xfId="0" applyNumberFormat="1" applyFont="1" applyFill="1" applyBorder="1" applyAlignment="1">
      <alignment horizontal="right" vertical="center" wrapText="1"/>
    </xf>
    <xf numFmtId="171" fontId="24" fillId="19" borderId="23" xfId="0" applyNumberFormat="1" applyFont="1" applyFill="1" applyBorder="1" applyAlignment="1">
      <alignment horizontal="right" vertical="center" wrapText="1"/>
    </xf>
    <xf numFmtId="0" fontId="24" fillId="18" borderId="23" xfId="0" applyFont="1" applyFill="1" applyBorder="1" applyAlignment="1">
      <alignment vertical="center" wrapText="1"/>
    </xf>
    <xf numFmtId="0" fontId="24" fillId="18" borderId="23" xfId="0" applyFont="1" applyFill="1" applyBorder="1" applyAlignment="1">
      <alignment horizontal="center" vertical="center"/>
    </xf>
    <xf numFmtId="0" fontId="24" fillId="18" borderId="23" xfId="0" applyFont="1" applyFill="1" applyBorder="1" applyAlignment="1">
      <alignment vertical="center"/>
    </xf>
    <xf numFmtId="4" fontId="24" fillId="18" borderId="23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left" vertical="center" wrapText="1"/>
    </xf>
    <xf numFmtId="0" fontId="24" fillId="18" borderId="12" xfId="0" applyFont="1" applyFill="1" applyBorder="1" applyAlignment="1">
      <alignment horizontal="center" vertical="center" wrapText="1"/>
    </xf>
    <xf numFmtId="170" fontId="24" fillId="0" borderId="1" xfId="0" applyNumberFormat="1" applyFont="1" applyBorder="1" applyAlignment="1">
      <alignment horizontal="center" vertical="center" wrapText="1"/>
    </xf>
    <xf numFmtId="170" fontId="27" fillId="0" borderId="1" xfId="0" applyNumberFormat="1" applyFont="1" applyBorder="1" applyAlignment="1">
      <alignment horizontal="center" vertical="center" wrapText="1"/>
    </xf>
    <xf numFmtId="0" fontId="24" fillId="18" borderId="9" xfId="0" applyFont="1" applyFill="1" applyBorder="1" applyAlignment="1">
      <alignment horizontal="center" vertical="center" wrapText="1"/>
    </xf>
    <xf numFmtId="170" fontId="24" fillId="0" borderId="2" xfId="0" applyNumberFormat="1" applyFont="1" applyBorder="1" applyAlignment="1">
      <alignment horizontal="center" vertical="center" wrapText="1"/>
    </xf>
    <xf numFmtId="170" fontId="27" fillId="0" borderId="2" xfId="0" applyNumberFormat="1" applyFont="1" applyBorder="1" applyAlignment="1">
      <alignment horizontal="center" vertical="center" wrapText="1"/>
    </xf>
    <xf numFmtId="0" fontId="24" fillId="18" borderId="23" xfId="0" applyFont="1" applyFill="1" applyBorder="1" applyAlignment="1">
      <alignment horizontal="center" vertical="center" wrapText="1"/>
    </xf>
    <xf numFmtId="4" fontId="24" fillId="18" borderId="23" xfId="0" applyNumberFormat="1" applyFont="1" applyFill="1" applyBorder="1" applyAlignment="1">
      <alignment horizontal="center" vertical="center" wrapText="1"/>
    </xf>
    <xf numFmtId="0" fontId="24" fillId="18" borderId="23" xfId="0" applyFont="1" applyFill="1" applyBorder="1" applyAlignment="1">
      <alignment vertical="center" wrapText="1"/>
    </xf>
    <xf numFmtId="4" fontId="27" fillId="18" borderId="23" xfId="0" applyNumberFormat="1" applyFont="1" applyFill="1" applyBorder="1" applyAlignment="1">
      <alignment vertical="center" wrapText="1"/>
    </xf>
    <xf numFmtId="0" fontId="24" fillId="18" borderId="23" xfId="0" applyFont="1" applyFill="1" applyBorder="1" applyAlignment="1">
      <alignment horizontal="left" vertical="center" wrapText="1"/>
    </xf>
    <xf numFmtId="0" fontId="24" fillId="18" borderId="23" xfId="0" applyFont="1" applyFill="1" applyBorder="1" applyAlignment="1">
      <alignment horizontal="right" vertical="center" wrapText="1"/>
    </xf>
    <xf numFmtId="168" fontId="27" fillId="18" borderId="23" xfId="0" applyNumberFormat="1" applyFont="1" applyFill="1" applyBorder="1" applyAlignment="1">
      <alignment horizontal="right" vertical="center" wrapText="1"/>
    </xf>
    <xf numFmtId="0" fontId="28" fillId="18" borderId="23" xfId="0" applyFont="1" applyFill="1" applyBorder="1"/>
    <xf numFmtId="0" fontId="2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0" fontId="0" fillId="15" borderId="21" xfId="0" applyFill="1" applyBorder="1" applyAlignment="1">
      <alignment horizontal="center" vertical="center" wrapText="1"/>
    </xf>
    <xf numFmtId="164" fontId="0" fillId="15" borderId="21" xfId="0" applyNumberFormat="1" applyFill="1" applyBorder="1" applyAlignment="1">
      <alignment horizontal="center" vertical="center" wrapText="1"/>
    </xf>
    <xf numFmtId="0" fontId="0" fillId="15" borderId="21" xfId="0" applyFill="1" applyBorder="1" applyAlignment="1">
      <alignment vertical="center" wrapText="1"/>
    </xf>
    <xf numFmtId="164" fontId="0" fillId="15" borderId="21" xfId="0" applyNumberFormat="1" applyFill="1" applyBorder="1" applyAlignment="1">
      <alignment vertical="center" wrapText="1"/>
    </xf>
    <xf numFmtId="164" fontId="0" fillId="14" borderId="20" xfId="0" applyNumberFormat="1" applyFill="1" applyBorder="1" applyAlignment="1">
      <alignment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12" borderId="18" xfId="0" applyFont="1" applyFill="1" applyBorder="1" applyAlignment="1">
      <alignment vertical="center" wrapText="1"/>
    </xf>
    <xf numFmtId="0" fontId="14" fillId="16" borderId="22" xfId="0" applyFont="1" applyFill="1" applyBorder="1" applyAlignment="1">
      <alignment vertical="center" wrapText="1"/>
    </xf>
    <xf numFmtId="0" fontId="14" fillId="13" borderId="19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Normal" xfId="0" builtinId="0" customBuiltin="1"/>
    <cellStyle name="Porcentagem" xfId="1" builtinId="5" customBuiltin="1"/>
    <cellStyle name="Separador de milhares" xfId="2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83417071" count="1">
        <pm:charStyle name="Normal" fontId="0" Id="1"/>
      </pm:charStyles>
      <pm:colors xmlns:pm="smNativeData" id="1683417071" count="3">
        <pm:color name="Cor 24" rgb="D8ECF6"/>
        <pm:color name="Cor 26" rgb="DFF0D8"/>
        <pm:color name="Cor 30" rgb="F7F3DF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118745</xdr:rowOff>
    </xdr:from>
    <xdr:to>
      <xdr:col>1</xdr:col>
      <xdr:colOff>2720975</xdr:colOff>
      <xdr:row>4</xdr:row>
      <xdr:rowOff>154305</xdr:rowOff>
    </xdr:to>
    <xdr:pic>
      <xdr:nvPicPr>
        <xdr:cNvPr id="2" name="Imagem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7+dWZ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Q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MgCIwAFAAAAAQAAAJ0DEwInAAAAuwAAABEVAAB5BQ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18745"/>
          <a:ext cx="3424555" cy="8896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27305</xdr:rowOff>
    </xdr:from>
    <xdr:to>
      <xdr:col>1</xdr:col>
      <xdr:colOff>2883535</xdr:colOff>
      <xdr:row>5</xdr:row>
      <xdr:rowOff>132715</xdr:rowOff>
    </xdr:to>
    <xdr:pic>
      <xdr:nvPicPr>
        <xdr:cNvPr id="2" name="Imagem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7+dWZ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AJWYI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KsAAAAFAAAAAQAAAEcDMwIAAAAAKwAAAAQVAAChBQ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305"/>
          <a:ext cx="3416300" cy="9150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36"/>
  <sheetViews>
    <sheetView showGridLines="0" zoomScale="80" workbookViewId="0">
      <selection activeCell="D29" sqref="D29"/>
    </sheetView>
  </sheetViews>
  <sheetFormatPr defaultColWidth="11" defaultRowHeight="14.25"/>
  <cols>
    <col min="1" max="1" width="11" style="37"/>
    <col min="2" max="2" width="22.5703125" style="37" customWidth="1"/>
    <col min="3" max="3" width="11" style="37"/>
    <col min="4" max="4" width="12.28515625" style="37" customWidth="1"/>
    <col min="5" max="16384" width="11" style="37"/>
  </cols>
  <sheetData>
    <row r="3" spans="1:19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>
      <c r="A5" s="64"/>
      <c r="B5" s="64"/>
      <c r="C5" s="64" t="s">
        <v>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>
      <c r="A7" s="64"/>
      <c r="B7" s="64" t="s">
        <v>1</v>
      </c>
      <c r="C7" s="64" t="s">
        <v>302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>
      <c r="A8" s="64"/>
      <c r="B8" s="64" t="s">
        <v>2</v>
      </c>
      <c r="C8" s="64" t="s">
        <v>303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spans="1:19">
      <c r="A10" s="64"/>
      <c r="B10" s="64" t="s">
        <v>3</v>
      </c>
      <c r="C10" s="64" t="s">
        <v>4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spans="1:19">
      <c r="A11" s="64"/>
      <c r="B11" s="64" t="s">
        <v>2</v>
      </c>
      <c r="C11" s="64" t="s">
        <v>5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19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19">
      <c r="A14" s="64"/>
      <c r="B14" s="64" t="s">
        <v>6</v>
      </c>
      <c r="C14" s="64" t="s">
        <v>301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19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>
      <c r="A18" s="64"/>
      <c r="B18" s="65" t="s">
        <v>7</v>
      </c>
      <c r="C18" s="64" t="s">
        <v>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1:19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>
      <c r="A21" s="64"/>
      <c r="B21" s="64" t="s">
        <v>9</v>
      </c>
      <c r="C21" s="64"/>
      <c r="D21" s="64"/>
      <c r="E21" s="64" t="s">
        <v>10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>
      <c r="A22" s="64"/>
      <c r="B22" s="64" t="s">
        <v>11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9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spans="1:19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</sheetData>
  <pageMargins left="0.78749999999999998" right="0.78749999999999998" top="0.78749999999999998" bottom="0.78749999999999998" header="0.39374999999999999" footer="0.39374999999999999"/>
  <pageSetup paperSize="9" fitToWidth="0" pageOrder="overThenDown"/>
  <extLst>
    <ext uri="smNativeData">
      <pm:sheetPrefs xmlns:pm="smNativeData" day="16834170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V106"/>
  <sheetViews>
    <sheetView topLeftCell="A7" zoomScale="70" zoomScaleNormal="70" workbookViewId="0">
      <selection activeCell="N85" sqref="N85"/>
    </sheetView>
  </sheetViews>
  <sheetFormatPr defaultColWidth="8.7109375" defaultRowHeight="15.75"/>
  <cols>
    <col min="1" max="1" width="10.28515625" style="121" customWidth="1"/>
    <col min="2" max="2" width="74.42578125" style="76" customWidth="1"/>
    <col min="3" max="3" width="9" style="121" customWidth="1"/>
    <col min="4" max="4" width="15.28515625" style="122" customWidth="1"/>
    <col min="5" max="5" width="15.7109375" style="122" customWidth="1"/>
    <col min="6" max="9" width="17.7109375" style="122" customWidth="1"/>
    <col min="10" max="13" width="18.7109375" style="122" customWidth="1"/>
    <col min="14" max="14" width="6.140625" style="76" customWidth="1"/>
    <col min="15" max="15" width="11" style="76" customWidth="1"/>
    <col min="16" max="16" width="13" style="76" customWidth="1"/>
    <col min="17" max="17" width="13.7109375" style="76" customWidth="1"/>
    <col min="18" max="256" width="8.85546875" style="76" customWidth="1"/>
    <col min="257" max="16384" width="8.7109375" style="86"/>
  </cols>
  <sheetData>
    <row r="1" spans="1:28" s="76" customFormat="1">
      <c r="A1" s="156"/>
      <c r="B1" s="156"/>
      <c r="C1" s="74"/>
      <c r="D1" s="74"/>
      <c r="E1" s="74"/>
      <c r="F1" s="74"/>
      <c r="G1" s="74"/>
      <c r="H1" s="74"/>
      <c r="I1" s="75"/>
      <c r="J1" s="68"/>
      <c r="K1" s="74"/>
      <c r="L1" s="68"/>
      <c r="M1" s="74"/>
      <c r="N1" s="68"/>
      <c r="O1" s="68"/>
      <c r="P1" s="68"/>
      <c r="Q1" s="74"/>
      <c r="R1" s="74"/>
      <c r="S1" s="74"/>
      <c r="T1" s="74"/>
      <c r="U1" s="74"/>
      <c r="V1" s="74"/>
      <c r="W1" s="74"/>
      <c r="X1" s="74"/>
      <c r="Y1" s="75"/>
      <c r="Z1" s="68"/>
      <c r="AA1" s="68"/>
      <c r="AB1" s="68"/>
    </row>
    <row r="2" spans="1:28" s="76" customFormat="1">
      <c r="A2" s="156"/>
      <c r="B2" s="156"/>
      <c r="C2" s="74"/>
      <c r="D2" s="74"/>
      <c r="E2" s="74"/>
      <c r="F2" s="74"/>
      <c r="G2" s="74"/>
      <c r="H2" s="74"/>
      <c r="I2" s="75"/>
      <c r="J2" s="74"/>
      <c r="K2" s="74"/>
      <c r="L2" s="77"/>
      <c r="M2" s="74"/>
      <c r="N2" s="68"/>
      <c r="O2" s="68"/>
      <c r="P2" s="68"/>
      <c r="Q2" s="74"/>
      <c r="R2" s="74"/>
      <c r="S2" s="74"/>
      <c r="T2" s="74"/>
      <c r="U2" s="74"/>
      <c r="V2" s="74"/>
      <c r="W2" s="74"/>
      <c r="X2" s="74"/>
      <c r="Y2" s="75"/>
      <c r="Z2" s="68"/>
      <c r="AA2" s="68"/>
      <c r="AB2" s="68"/>
    </row>
    <row r="3" spans="1:28" s="76" customFormat="1">
      <c r="A3" s="156"/>
      <c r="B3" s="156"/>
      <c r="C3" s="74"/>
      <c r="D3" s="74"/>
      <c r="E3" s="74"/>
      <c r="F3" s="74"/>
      <c r="G3" s="74"/>
      <c r="H3" s="74"/>
      <c r="I3" s="75"/>
      <c r="J3" s="74"/>
      <c r="K3" s="74"/>
      <c r="L3" s="74"/>
      <c r="M3" s="74"/>
      <c r="N3" s="68"/>
      <c r="O3" s="68"/>
      <c r="P3" s="68"/>
      <c r="Q3" s="74"/>
      <c r="R3" s="74"/>
      <c r="S3" s="74"/>
      <c r="T3" s="74"/>
      <c r="U3" s="74"/>
      <c r="V3" s="74"/>
      <c r="W3" s="74"/>
      <c r="X3" s="74"/>
      <c r="Y3" s="75"/>
      <c r="Z3" s="68"/>
      <c r="AA3" s="68"/>
      <c r="AB3" s="68"/>
    </row>
    <row r="4" spans="1:28" s="76" customFormat="1">
      <c r="A4" s="156"/>
      <c r="B4" s="156"/>
      <c r="C4" s="74"/>
      <c r="D4" s="74"/>
      <c r="E4" s="74"/>
      <c r="F4" s="74"/>
      <c r="G4" s="74"/>
      <c r="H4" s="74"/>
      <c r="I4" s="75"/>
      <c r="J4" s="74"/>
      <c r="K4" s="74"/>
      <c r="L4" s="74"/>
      <c r="M4" s="74"/>
      <c r="N4" s="68"/>
      <c r="O4" s="68"/>
      <c r="P4" s="68"/>
      <c r="R4" s="68"/>
      <c r="S4" s="68"/>
      <c r="T4" s="68"/>
      <c r="U4" s="68"/>
      <c r="V4" s="68"/>
      <c r="X4" s="68"/>
      <c r="Y4" s="68"/>
      <c r="Z4" s="68"/>
      <c r="AA4" s="68"/>
      <c r="AB4" s="68"/>
    </row>
    <row r="5" spans="1:28" s="76" customFormat="1">
      <c r="A5" s="156"/>
      <c r="B5" s="156"/>
      <c r="C5" s="74"/>
      <c r="D5" s="74"/>
      <c r="E5" s="74"/>
      <c r="F5" s="74"/>
      <c r="G5" s="74"/>
      <c r="H5" s="74"/>
      <c r="I5" s="75"/>
      <c r="J5" s="74"/>
      <c r="K5" s="74"/>
      <c r="L5" s="74"/>
      <c r="M5" s="74"/>
      <c r="N5" s="68"/>
      <c r="O5" s="68"/>
      <c r="P5" s="68"/>
      <c r="Q5" s="74"/>
      <c r="R5" s="74"/>
      <c r="S5" s="74"/>
      <c r="T5" s="74"/>
      <c r="U5" s="74"/>
      <c r="V5" s="74"/>
      <c r="W5" s="75"/>
      <c r="X5" s="68"/>
      <c r="Y5" s="68"/>
      <c r="Z5" s="68"/>
      <c r="AA5" s="68"/>
      <c r="AB5" s="68"/>
    </row>
    <row r="6" spans="1:28" s="76" customFormat="1">
      <c r="A6" s="156"/>
      <c r="B6" s="156"/>
      <c r="C6" s="74"/>
      <c r="D6" s="74"/>
      <c r="E6" s="74"/>
      <c r="F6" s="74"/>
      <c r="G6" s="74"/>
      <c r="H6" s="74"/>
      <c r="I6" s="75"/>
      <c r="J6" s="74"/>
      <c r="K6" s="74"/>
      <c r="L6" s="74"/>
      <c r="M6" s="74"/>
      <c r="N6" s="68"/>
      <c r="O6" s="68"/>
      <c r="P6" s="68"/>
      <c r="Q6" s="74"/>
      <c r="R6" s="74"/>
      <c r="S6" s="74"/>
      <c r="T6" s="74"/>
      <c r="U6" s="74"/>
      <c r="V6" s="74"/>
      <c r="W6" s="75"/>
      <c r="X6" s="68"/>
      <c r="Y6" s="68"/>
      <c r="Z6" s="68"/>
      <c r="AA6" s="68"/>
      <c r="AB6" s="68"/>
    </row>
    <row r="7" spans="1:28" s="76" customFormat="1">
      <c r="A7" s="74"/>
      <c r="B7" s="74"/>
      <c r="C7" s="74"/>
      <c r="D7" s="74"/>
      <c r="E7" s="74"/>
      <c r="F7" s="74"/>
      <c r="G7" s="74"/>
      <c r="H7" s="74"/>
      <c r="I7" s="75"/>
      <c r="J7" s="74"/>
      <c r="K7" s="74"/>
      <c r="L7" s="74"/>
      <c r="M7" s="74"/>
      <c r="N7" s="68"/>
      <c r="O7" s="68"/>
      <c r="P7" s="68"/>
      <c r="Q7" s="74"/>
      <c r="R7" s="74"/>
      <c r="S7" s="74"/>
      <c r="T7" s="74"/>
      <c r="U7" s="74"/>
      <c r="V7" s="74"/>
      <c r="W7" s="75"/>
      <c r="X7" s="68"/>
      <c r="Y7" s="68"/>
      <c r="Z7" s="68"/>
      <c r="AA7" s="68"/>
      <c r="AB7" s="68"/>
    </row>
    <row r="8" spans="1:28" s="76" customFormat="1">
      <c r="A8" s="157" t="str">
        <f>DADOS!C10</f>
        <v>CONSTRUTORA: ACC CONSTRUÇÕES EIRELI</v>
      </c>
      <c r="B8" s="157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68"/>
      <c r="O8" s="78"/>
      <c r="P8" s="79"/>
      <c r="Q8" s="74"/>
      <c r="R8" s="74"/>
      <c r="S8" s="74"/>
      <c r="T8" s="74"/>
      <c r="U8" s="74"/>
      <c r="V8" s="74"/>
      <c r="W8" s="75"/>
      <c r="X8" s="78"/>
      <c r="Y8" s="80"/>
      <c r="Z8" s="78"/>
      <c r="AA8" s="78"/>
      <c r="AB8" s="79"/>
    </row>
    <row r="9" spans="1:28">
      <c r="A9" s="66" t="str">
        <f>DADOS!C11</f>
        <v>CNPJ: 15.195.707/0001-78</v>
      </c>
      <c r="B9" s="126"/>
      <c r="C9" s="81"/>
      <c r="D9" s="82"/>
      <c r="E9" s="83"/>
      <c r="F9" s="74"/>
      <c r="G9" s="74"/>
      <c r="H9" s="84"/>
      <c r="I9" s="84"/>
      <c r="J9" s="68"/>
      <c r="K9" s="70" t="s">
        <v>12</v>
      </c>
      <c r="L9" s="85"/>
      <c r="M9" s="67"/>
    </row>
    <row r="10" spans="1:28">
      <c r="A10" s="84"/>
      <c r="B10" s="68"/>
      <c r="C10" s="68"/>
      <c r="D10" s="82"/>
      <c r="E10" s="68"/>
      <c r="F10" s="68"/>
      <c r="G10" s="68"/>
      <c r="H10" s="84"/>
      <c r="I10" s="84"/>
      <c r="J10" s="68"/>
      <c r="K10" s="70" t="s">
        <v>13</v>
      </c>
      <c r="L10" s="87" t="str">
        <f>DADOS!C18</f>
        <v>Natal/RN</v>
      </c>
      <c r="M10" s="67"/>
    </row>
    <row r="11" spans="1:28">
      <c r="A11" s="88"/>
      <c r="B11" s="68"/>
      <c r="C11" s="68"/>
      <c r="D11" s="68"/>
      <c r="E11" s="68"/>
      <c r="F11" s="68"/>
      <c r="G11" s="68"/>
      <c r="H11" s="87"/>
      <c r="I11" s="89"/>
      <c r="J11" s="68"/>
      <c r="K11" s="70"/>
      <c r="L11" s="70"/>
      <c r="M11" s="67"/>
    </row>
    <row r="12" spans="1:28">
      <c r="A12" s="90"/>
      <c r="B12" s="68"/>
      <c r="C12" s="74"/>
      <c r="D12" s="91"/>
      <c r="E12" s="82"/>
      <c r="F12" s="87"/>
      <c r="G12" s="87"/>
      <c r="H12" s="87"/>
      <c r="I12" s="89"/>
      <c r="J12" s="68"/>
      <c r="K12" s="70"/>
      <c r="L12" s="70"/>
      <c r="M12" s="67"/>
      <c r="N12" s="92"/>
    </row>
    <row r="13" spans="1:28" ht="18.75">
      <c r="A13" s="69" t="str">
        <f>DADOS!C7</f>
        <v>ORGÃO: TRIBUNAL DE CONTAS DO ESTADO DO RIO GRANDE DO NORTE</v>
      </c>
      <c r="B13" s="127"/>
      <c r="C13" s="127"/>
      <c r="D13" s="127"/>
      <c r="E13" s="84"/>
      <c r="F13" s="84"/>
      <c r="G13" s="84"/>
      <c r="H13" s="87"/>
      <c r="I13" s="89"/>
      <c r="J13" s="68"/>
      <c r="K13" s="70"/>
      <c r="L13" s="70"/>
      <c r="M13" s="93"/>
      <c r="N13" s="92"/>
    </row>
    <row r="14" spans="1:28" ht="18.75">
      <c r="A14" s="69"/>
      <c r="B14" s="127"/>
      <c r="C14" s="127"/>
      <c r="D14" s="127"/>
      <c r="E14" s="84"/>
      <c r="F14" s="84"/>
      <c r="G14" s="84"/>
      <c r="H14" s="87"/>
      <c r="I14" s="89"/>
      <c r="J14" s="158" t="s">
        <v>14</v>
      </c>
      <c r="K14" s="158"/>
      <c r="L14" s="159">
        <f>J100</f>
        <v>123999.99799999999</v>
      </c>
      <c r="M14" s="160"/>
      <c r="N14" s="92"/>
    </row>
    <row r="15" spans="1:28" ht="18.75">
      <c r="A15" s="69" t="str">
        <f>DADOS!C14</f>
        <v>OBRA: TCE: Reforma e Adequação do Pavimento Térreo e Sexto Andar da sede do TCE/RN</v>
      </c>
      <c r="B15" s="73"/>
      <c r="C15" s="71"/>
      <c r="D15" s="72"/>
      <c r="E15" s="82"/>
      <c r="F15" s="87"/>
      <c r="G15" s="87"/>
      <c r="H15" s="87"/>
      <c r="I15" s="89"/>
      <c r="J15" s="158" t="s">
        <v>15</v>
      </c>
      <c r="K15" s="158"/>
      <c r="L15" s="159">
        <f>K100</f>
        <v>33101.781000000003</v>
      </c>
      <c r="M15" s="160"/>
      <c r="N15" s="92"/>
    </row>
    <row r="16" spans="1:28">
      <c r="A16" s="88"/>
      <c r="B16" s="94"/>
      <c r="C16" s="74"/>
      <c r="D16" s="91"/>
      <c r="E16" s="82"/>
      <c r="F16" s="87"/>
      <c r="G16" s="87"/>
      <c r="H16" s="87"/>
      <c r="I16" s="89"/>
      <c r="J16" s="158" t="s">
        <v>16</v>
      </c>
      <c r="K16" s="158"/>
      <c r="L16" s="159">
        <f>L100</f>
        <v>33101.781000000003</v>
      </c>
      <c r="M16" s="160"/>
      <c r="N16" s="92"/>
    </row>
    <row r="17" spans="1:17">
      <c r="A17" s="94"/>
      <c r="B17" s="94"/>
      <c r="C17" s="74"/>
      <c r="D17" s="91"/>
      <c r="E17" s="82"/>
      <c r="F17" s="87"/>
      <c r="G17" s="87"/>
      <c r="H17" s="87"/>
      <c r="I17" s="89"/>
      <c r="J17" s="161" t="s">
        <v>17</v>
      </c>
      <c r="K17" s="161"/>
      <c r="L17" s="162">
        <f>M100</f>
        <v>90898.217000000019</v>
      </c>
      <c r="M17" s="163"/>
      <c r="N17" s="92"/>
    </row>
    <row r="18" spans="1:17">
      <c r="A18" s="164" t="s">
        <v>18</v>
      </c>
      <c r="B18" s="164"/>
      <c r="C18" s="164"/>
      <c r="D18" s="164"/>
      <c r="E18" s="164"/>
      <c r="F18" s="164"/>
      <c r="G18" s="165"/>
      <c r="H18" s="166"/>
      <c r="I18" s="167"/>
      <c r="J18" s="168"/>
      <c r="K18" s="168"/>
      <c r="L18" s="169"/>
      <c r="M18" s="170"/>
      <c r="N18" s="92"/>
    </row>
    <row r="19" spans="1:17">
      <c r="A19" s="164"/>
      <c r="B19" s="164"/>
      <c r="C19" s="164"/>
      <c r="D19" s="164"/>
      <c r="E19" s="164"/>
      <c r="F19" s="164"/>
      <c r="G19" s="165"/>
      <c r="H19" s="166"/>
      <c r="I19" s="167"/>
      <c r="J19" s="168"/>
      <c r="K19" s="168"/>
      <c r="L19" s="169"/>
      <c r="M19" s="170"/>
      <c r="N19" s="92"/>
    </row>
    <row r="20" spans="1:17">
      <c r="A20" s="164"/>
      <c r="B20" s="164"/>
      <c r="C20" s="164"/>
      <c r="D20" s="164"/>
      <c r="E20" s="164"/>
      <c r="F20" s="164"/>
      <c r="G20" s="165"/>
      <c r="H20" s="171"/>
      <c r="I20" s="171"/>
      <c r="J20" s="171"/>
      <c r="K20" s="171"/>
      <c r="L20" s="171"/>
      <c r="M20" s="171"/>
      <c r="N20" s="92"/>
    </row>
    <row r="21" spans="1:17" ht="19.5" customHeight="1">
      <c r="A21" s="164" t="s">
        <v>19</v>
      </c>
      <c r="B21" s="164" t="s">
        <v>20</v>
      </c>
      <c r="C21" s="164" t="s">
        <v>21</v>
      </c>
      <c r="D21" s="133" t="s">
        <v>22</v>
      </c>
      <c r="E21" s="164" t="s">
        <v>23</v>
      </c>
      <c r="F21" s="164"/>
      <c r="G21" s="164"/>
      <c r="H21" s="164"/>
      <c r="I21" s="165"/>
      <c r="J21" s="164" t="s">
        <v>24</v>
      </c>
      <c r="K21" s="164"/>
      <c r="L21" s="164"/>
      <c r="M21" s="164"/>
    </row>
    <row r="22" spans="1:17" ht="20.25" customHeight="1">
      <c r="A22" s="164"/>
      <c r="B22" s="164"/>
      <c r="C22" s="164"/>
      <c r="D22" s="133" t="s">
        <v>25</v>
      </c>
      <c r="E22" s="133" t="s">
        <v>26</v>
      </c>
      <c r="F22" s="133" t="s">
        <v>27</v>
      </c>
      <c r="G22" s="133" t="s">
        <v>28</v>
      </c>
      <c r="H22" s="133" t="s">
        <v>29</v>
      </c>
      <c r="I22" s="134" t="s">
        <v>30</v>
      </c>
      <c r="J22" s="133" t="s">
        <v>26</v>
      </c>
      <c r="K22" s="133" t="s">
        <v>27</v>
      </c>
      <c r="L22" s="133" t="s">
        <v>31</v>
      </c>
      <c r="M22" s="133" t="s">
        <v>30</v>
      </c>
    </row>
    <row r="23" spans="1:17">
      <c r="A23" s="135" t="s">
        <v>32</v>
      </c>
      <c r="B23" s="136" t="s">
        <v>326</v>
      </c>
      <c r="C23" s="137"/>
      <c r="D23" s="138"/>
      <c r="E23" s="139"/>
      <c r="F23" s="137"/>
      <c r="G23" s="137"/>
      <c r="H23" s="137"/>
      <c r="I23" s="140"/>
      <c r="J23" s="141">
        <f>SUM(J24:J25)</f>
        <v>11862.019999999999</v>
      </c>
      <c r="K23" s="141">
        <f t="shared" ref="K23:M23" si="0">SUM(K24:K25)</f>
        <v>3779.4349999999995</v>
      </c>
      <c r="L23" s="141">
        <f t="shared" si="0"/>
        <v>3779.4349999999995</v>
      </c>
      <c r="M23" s="141">
        <f t="shared" si="0"/>
        <v>8082.5849999999991</v>
      </c>
    </row>
    <row r="24" spans="1:17">
      <c r="A24" s="95" t="s">
        <v>304</v>
      </c>
      <c r="B24" s="96" t="s">
        <v>327</v>
      </c>
      <c r="C24" s="97" t="s">
        <v>55</v>
      </c>
      <c r="D24" s="98">
        <v>11546.55</v>
      </c>
      <c r="E24" s="99">
        <v>1</v>
      </c>
      <c r="F24" s="99">
        <v>0.3</v>
      </c>
      <c r="G24" s="100"/>
      <c r="H24" s="100">
        <f t="shared" ref="H24:H80" si="1">F24+G24</f>
        <v>0.3</v>
      </c>
      <c r="I24" s="100">
        <f t="shared" ref="I24:I80" si="2">E24-H24</f>
        <v>0.7</v>
      </c>
      <c r="J24" s="101">
        <f>D24*E24</f>
        <v>11546.55</v>
      </c>
      <c r="K24" s="101">
        <f>(J24/E24)*F24</f>
        <v>3463.9649999999997</v>
      </c>
      <c r="L24" s="101">
        <f>(J24/E24)*H24</f>
        <v>3463.9649999999997</v>
      </c>
      <c r="M24" s="101">
        <f>J24-L24</f>
        <v>8082.5849999999991</v>
      </c>
      <c r="P24" s="102"/>
    </row>
    <row r="25" spans="1:17" ht="31.5">
      <c r="A25" s="95" t="s">
        <v>304</v>
      </c>
      <c r="B25" s="96" t="s">
        <v>328</v>
      </c>
      <c r="C25" s="97" t="s">
        <v>329</v>
      </c>
      <c r="D25" s="98">
        <v>315.47000000000003</v>
      </c>
      <c r="E25" s="99">
        <v>1</v>
      </c>
      <c r="F25" s="99">
        <v>1</v>
      </c>
      <c r="G25" s="100"/>
      <c r="H25" s="100">
        <f t="shared" ref="H25" si="3">F25+G25</f>
        <v>1</v>
      </c>
      <c r="I25" s="100">
        <f t="shared" ref="I25" si="4">E25-H25</f>
        <v>0</v>
      </c>
      <c r="J25" s="101">
        <f>D25*E25</f>
        <v>315.47000000000003</v>
      </c>
      <c r="K25" s="101">
        <f>(J25/E25)*F25</f>
        <v>315.47000000000003</v>
      </c>
      <c r="L25" s="101">
        <f>(J25/E25)*H25</f>
        <v>315.47000000000003</v>
      </c>
      <c r="M25" s="101">
        <f>J25-L25</f>
        <v>0</v>
      </c>
      <c r="Q25" s="103"/>
    </row>
    <row r="26" spans="1:17">
      <c r="A26" s="135" t="s">
        <v>37</v>
      </c>
      <c r="B26" s="136" t="s">
        <v>330</v>
      </c>
      <c r="C26" s="133"/>
      <c r="D26" s="142"/>
      <c r="E26" s="143"/>
      <c r="F26" s="143"/>
      <c r="G26" s="144"/>
      <c r="H26" s="144">
        <f t="shared" si="1"/>
        <v>0</v>
      </c>
      <c r="I26" s="144">
        <f t="shared" si="2"/>
        <v>0</v>
      </c>
      <c r="J26" s="141">
        <f>SUM(J27:J41)</f>
        <v>6787.2359999999999</v>
      </c>
      <c r="K26" s="141">
        <f>SUM(K27:K41)</f>
        <v>6571.3359999999993</v>
      </c>
      <c r="L26" s="141">
        <f>SUM(L27:L41)</f>
        <v>6571.3359999999993</v>
      </c>
      <c r="M26" s="141">
        <f>SUM(M27:M41)</f>
        <v>215.90000000000003</v>
      </c>
    </row>
    <row r="27" spans="1:17" ht="31.5">
      <c r="A27" s="95" t="s">
        <v>39</v>
      </c>
      <c r="B27" s="96" t="s">
        <v>331</v>
      </c>
      <c r="C27" s="97" t="s">
        <v>41</v>
      </c>
      <c r="D27" s="98">
        <v>21.41</v>
      </c>
      <c r="E27" s="99">
        <v>55</v>
      </c>
      <c r="F27" s="99">
        <v>55</v>
      </c>
      <c r="G27" s="100"/>
      <c r="H27" s="100">
        <f t="shared" ref="H27" si="5">F27+G27</f>
        <v>55</v>
      </c>
      <c r="I27" s="100">
        <f t="shared" ref="I27" si="6">E27-H27</f>
        <v>0</v>
      </c>
      <c r="J27" s="101">
        <f>D27*E27</f>
        <v>1177.55</v>
      </c>
      <c r="K27" s="101">
        <f>(J27/E27)*F27</f>
        <v>1177.55</v>
      </c>
      <c r="L27" s="101">
        <f>(J27/E27)*H27</f>
        <v>1177.55</v>
      </c>
      <c r="M27" s="101">
        <f>J27-L27</f>
        <v>0</v>
      </c>
    </row>
    <row r="28" spans="1:17" ht="31.5">
      <c r="A28" s="95" t="s">
        <v>39</v>
      </c>
      <c r="B28" s="96" t="s">
        <v>332</v>
      </c>
      <c r="C28" s="97" t="s">
        <v>41</v>
      </c>
      <c r="D28" s="98">
        <v>21.29</v>
      </c>
      <c r="E28" s="99">
        <v>26</v>
      </c>
      <c r="F28" s="99">
        <v>26</v>
      </c>
      <c r="G28" s="100"/>
      <c r="H28" s="100">
        <f t="shared" ref="H28:H41" si="7">F28+G28</f>
        <v>26</v>
      </c>
      <c r="I28" s="100">
        <f t="shared" ref="I28:I41" si="8">E28-H28</f>
        <v>0</v>
      </c>
      <c r="J28" s="101">
        <f t="shared" ref="J28:J41" si="9">D28*E28</f>
        <v>553.54</v>
      </c>
      <c r="K28" s="101">
        <f t="shared" ref="K28:K41" si="10">(J28/E28)*F28</f>
        <v>553.54</v>
      </c>
      <c r="L28" s="101">
        <f t="shared" ref="L28:L41" si="11">(J28/E28)*H28</f>
        <v>553.54</v>
      </c>
      <c r="M28" s="101">
        <f t="shared" ref="M28:M41" si="12">J28-L28</f>
        <v>0</v>
      </c>
    </row>
    <row r="29" spans="1:17" ht="31.5">
      <c r="A29" s="95" t="s">
        <v>42</v>
      </c>
      <c r="B29" s="96" t="s">
        <v>333</v>
      </c>
      <c r="C29" s="97" t="s">
        <v>41</v>
      </c>
      <c r="D29" s="98">
        <v>8.84</v>
      </c>
      <c r="E29" s="99">
        <v>39</v>
      </c>
      <c r="F29" s="99">
        <v>39</v>
      </c>
      <c r="G29" s="100"/>
      <c r="H29" s="100">
        <f t="shared" si="7"/>
        <v>39</v>
      </c>
      <c r="I29" s="100">
        <f t="shared" si="8"/>
        <v>0</v>
      </c>
      <c r="J29" s="101">
        <f t="shared" si="9"/>
        <v>344.76</v>
      </c>
      <c r="K29" s="101">
        <f t="shared" si="10"/>
        <v>344.76</v>
      </c>
      <c r="L29" s="101">
        <f t="shared" si="11"/>
        <v>344.76</v>
      </c>
      <c r="M29" s="101">
        <f t="shared" si="12"/>
        <v>0</v>
      </c>
    </row>
    <row r="30" spans="1:17" ht="31.5">
      <c r="A30" s="95" t="s">
        <v>44</v>
      </c>
      <c r="B30" s="96" t="s">
        <v>334</v>
      </c>
      <c r="C30" s="97" t="s">
        <v>41</v>
      </c>
      <c r="D30" s="98">
        <v>8.6999999999999993</v>
      </c>
      <c r="E30" s="99">
        <v>10.08</v>
      </c>
      <c r="F30" s="99">
        <v>10.08</v>
      </c>
      <c r="G30" s="100"/>
      <c r="H30" s="100">
        <f t="shared" si="7"/>
        <v>10.08</v>
      </c>
      <c r="I30" s="100">
        <f t="shared" si="8"/>
        <v>0</v>
      </c>
      <c r="J30" s="101">
        <f t="shared" si="9"/>
        <v>87.695999999999998</v>
      </c>
      <c r="K30" s="101">
        <f t="shared" si="10"/>
        <v>87.695999999999998</v>
      </c>
      <c r="L30" s="101">
        <f t="shared" si="11"/>
        <v>87.695999999999998</v>
      </c>
      <c r="M30" s="101">
        <f t="shared" si="12"/>
        <v>0</v>
      </c>
    </row>
    <row r="31" spans="1:17" ht="31.5">
      <c r="A31" s="95" t="s">
        <v>46</v>
      </c>
      <c r="B31" s="96" t="s">
        <v>335</v>
      </c>
      <c r="C31" s="97" t="s">
        <v>52</v>
      </c>
      <c r="D31" s="98">
        <v>0.44000000000000006</v>
      </c>
      <c r="E31" s="99">
        <v>50</v>
      </c>
      <c r="F31" s="99">
        <v>50</v>
      </c>
      <c r="G31" s="100"/>
      <c r="H31" s="100">
        <f t="shared" si="7"/>
        <v>50</v>
      </c>
      <c r="I31" s="100">
        <f t="shared" si="8"/>
        <v>0</v>
      </c>
      <c r="J31" s="101">
        <f t="shared" si="9"/>
        <v>22.000000000000004</v>
      </c>
      <c r="K31" s="101">
        <f t="shared" si="10"/>
        <v>22.000000000000004</v>
      </c>
      <c r="L31" s="101">
        <f t="shared" si="11"/>
        <v>22.000000000000004</v>
      </c>
      <c r="M31" s="101">
        <f t="shared" si="12"/>
        <v>0</v>
      </c>
    </row>
    <row r="32" spans="1:17" ht="31.5">
      <c r="A32" s="95" t="s">
        <v>48</v>
      </c>
      <c r="B32" s="96" t="s">
        <v>336</v>
      </c>
      <c r="C32" s="97" t="s">
        <v>41</v>
      </c>
      <c r="D32" s="98">
        <v>21.41</v>
      </c>
      <c r="E32" s="99">
        <v>7</v>
      </c>
      <c r="F32" s="99">
        <v>7</v>
      </c>
      <c r="G32" s="100"/>
      <c r="H32" s="100">
        <f t="shared" si="7"/>
        <v>7</v>
      </c>
      <c r="I32" s="100">
        <f t="shared" si="8"/>
        <v>0</v>
      </c>
      <c r="J32" s="101">
        <f t="shared" si="9"/>
        <v>149.87</v>
      </c>
      <c r="K32" s="101">
        <f t="shared" si="10"/>
        <v>149.87</v>
      </c>
      <c r="L32" s="101">
        <f t="shared" si="11"/>
        <v>149.87</v>
      </c>
      <c r="M32" s="101">
        <f t="shared" si="12"/>
        <v>0</v>
      </c>
    </row>
    <row r="33" spans="1:16" ht="31.5">
      <c r="A33" s="95" t="s">
        <v>50</v>
      </c>
      <c r="B33" s="96" t="s">
        <v>337</v>
      </c>
      <c r="C33" s="97" t="s">
        <v>55</v>
      </c>
      <c r="D33" s="98">
        <v>0.65</v>
      </c>
      <c r="E33" s="99">
        <v>15</v>
      </c>
      <c r="F33" s="99">
        <v>15</v>
      </c>
      <c r="G33" s="100"/>
      <c r="H33" s="100">
        <f t="shared" si="7"/>
        <v>15</v>
      </c>
      <c r="I33" s="100">
        <f t="shared" si="8"/>
        <v>0</v>
      </c>
      <c r="J33" s="101">
        <f t="shared" si="9"/>
        <v>9.75</v>
      </c>
      <c r="K33" s="101">
        <f t="shared" si="10"/>
        <v>9.75</v>
      </c>
      <c r="L33" s="101">
        <f t="shared" si="11"/>
        <v>9.75</v>
      </c>
      <c r="M33" s="101">
        <f t="shared" si="12"/>
        <v>0</v>
      </c>
      <c r="P33" s="104"/>
    </row>
    <row r="34" spans="1:16" ht="31.5">
      <c r="A34" s="95" t="s">
        <v>53</v>
      </c>
      <c r="B34" s="96" t="s">
        <v>338</v>
      </c>
      <c r="C34" s="97" t="s">
        <v>52</v>
      </c>
      <c r="D34" s="98">
        <v>0.65</v>
      </c>
      <c r="E34" s="99">
        <v>300</v>
      </c>
      <c r="F34" s="99">
        <v>300</v>
      </c>
      <c r="G34" s="100"/>
      <c r="H34" s="100">
        <f t="shared" si="7"/>
        <v>300</v>
      </c>
      <c r="I34" s="100">
        <f t="shared" si="8"/>
        <v>0</v>
      </c>
      <c r="J34" s="101">
        <f t="shared" si="9"/>
        <v>195</v>
      </c>
      <c r="K34" s="101">
        <f t="shared" si="10"/>
        <v>195</v>
      </c>
      <c r="L34" s="101">
        <f t="shared" si="11"/>
        <v>195</v>
      </c>
      <c r="M34" s="101">
        <f t="shared" si="12"/>
        <v>0</v>
      </c>
    </row>
    <row r="35" spans="1:16" ht="31.5">
      <c r="A35" s="95" t="s">
        <v>56</v>
      </c>
      <c r="B35" s="96" t="s">
        <v>339</v>
      </c>
      <c r="C35" s="97" t="s">
        <v>55</v>
      </c>
      <c r="D35" s="98">
        <v>1.27</v>
      </c>
      <c r="E35" s="99">
        <v>20</v>
      </c>
      <c r="F35" s="99">
        <v>20</v>
      </c>
      <c r="G35" s="100"/>
      <c r="H35" s="100">
        <f t="shared" si="7"/>
        <v>20</v>
      </c>
      <c r="I35" s="100">
        <f t="shared" si="8"/>
        <v>0</v>
      </c>
      <c r="J35" s="101">
        <f t="shared" si="9"/>
        <v>25.4</v>
      </c>
      <c r="K35" s="101">
        <f t="shared" si="10"/>
        <v>25.4</v>
      </c>
      <c r="L35" s="101">
        <f t="shared" si="11"/>
        <v>25.4</v>
      </c>
      <c r="M35" s="101">
        <f t="shared" si="12"/>
        <v>0</v>
      </c>
    </row>
    <row r="36" spans="1:16">
      <c r="A36" s="95" t="s">
        <v>59</v>
      </c>
      <c r="B36" s="96" t="s">
        <v>340</v>
      </c>
      <c r="C36" s="97" t="s">
        <v>41</v>
      </c>
      <c r="D36" s="98">
        <v>31.7</v>
      </c>
      <c r="E36" s="99">
        <v>65</v>
      </c>
      <c r="F36" s="99">
        <v>65</v>
      </c>
      <c r="G36" s="100"/>
      <c r="H36" s="100">
        <f t="shared" si="7"/>
        <v>65</v>
      </c>
      <c r="I36" s="100">
        <f t="shared" si="8"/>
        <v>0</v>
      </c>
      <c r="J36" s="101">
        <f t="shared" si="9"/>
        <v>2060.5</v>
      </c>
      <c r="K36" s="101">
        <f t="shared" si="10"/>
        <v>2060.5</v>
      </c>
      <c r="L36" s="101">
        <f t="shared" si="11"/>
        <v>2060.5</v>
      </c>
      <c r="M36" s="101">
        <f t="shared" si="12"/>
        <v>0</v>
      </c>
    </row>
    <row r="37" spans="1:16" ht="31.5">
      <c r="A37" s="95" t="s">
        <v>62</v>
      </c>
      <c r="B37" s="96" t="s">
        <v>341</v>
      </c>
      <c r="C37" s="97" t="s">
        <v>41</v>
      </c>
      <c r="D37" s="98">
        <v>8.4700000000000006</v>
      </c>
      <c r="E37" s="99">
        <v>30</v>
      </c>
      <c r="F37" s="99">
        <v>30</v>
      </c>
      <c r="G37" s="100"/>
      <c r="H37" s="100">
        <f t="shared" si="7"/>
        <v>30</v>
      </c>
      <c r="I37" s="100">
        <f t="shared" si="8"/>
        <v>0</v>
      </c>
      <c r="J37" s="101">
        <f t="shared" si="9"/>
        <v>254.10000000000002</v>
      </c>
      <c r="K37" s="101">
        <f t="shared" si="10"/>
        <v>254.10000000000002</v>
      </c>
      <c r="L37" s="101">
        <f t="shared" si="11"/>
        <v>254.10000000000002</v>
      </c>
      <c r="M37" s="101">
        <f t="shared" si="12"/>
        <v>0</v>
      </c>
      <c r="P37" s="104"/>
    </row>
    <row r="38" spans="1:16">
      <c r="A38" s="95" t="s">
        <v>64</v>
      </c>
      <c r="B38" s="96" t="s">
        <v>342</v>
      </c>
      <c r="C38" s="97" t="s">
        <v>41</v>
      </c>
      <c r="D38" s="98">
        <v>52.49</v>
      </c>
      <c r="E38" s="99">
        <v>14</v>
      </c>
      <c r="F38" s="99">
        <v>14</v>
      </c>
      <c r="G38" s="100"/>
      <c r="H38" s="100">
        <f t="shared" si="7"/>
        <v>14</v>
      </c>
      <c r="I38" s="100">
        <f t="shared" si="8"/>
        <v>0</v>
      </c>
      <c r="J38" s="101">
        <f t="shared" si="9"/>
        <v>734.86</v>
      </c>
      <c r="K38" s="101">
        <f t="shared" si="10"/>
        <v>734.86</v>
      </c>
      <c r="L38" s="101">
        <f t="shared" si="11"/>
        <v>734.86</v>
      </c>
      <c r="M38" s="101">
        <f t="shared" si="12"/>
        <v>0</v>
      </c>
      <c r="P38" s="104"/>
    </row>
    <row r="39" spans="1:16">
      <c r="A39" s="95" t="s">
        <v>305</v>
      </c>
      <c r="B39" s="96" t="s">
        <v>343</v>
      </c>
      <c r="C39" s="97" t="s">
        <v>344</v>
      </c>
      <c r="D39" s="98">
        <v>92.71</v>
      </c>
      <c r="E39" s="99">
        <v>1</v>
      </c>
      <c r="F39" s="99">
        <v>1</v>
      </c>
      <c r="G39" s="100"/>
      <c r="H39" s="100">
        <f t="shared" si="7"/>
        <v>1</v>
      </c>
      <c r="I39" s="100">
        <f t="shared" si="8"/>
        <v>0</v>
      </c>
      <c r="J39" s="101">
        <f t="shared" si="9"/>
        <v>92.71</v>
      </c>
      <c r="K39" s="101">
        <f t="shared" si="10"/>
        <v>92.71</v>
      </c>
      <c r="L39" s="101">
        <f t="shared" si="11"/>
        <v>92.71</v>
      </c>
      <c r="M39" s="101">
        <f t="shared" si="12"/>
        <v>0</v>
      </c>
    </row>
    <row r="40" spans="1:16">
      <c r="A40" s="95" t="s">
        <v>306</v>
      </c>
      <c r="B40" s="96" t="s">
        <v>345</v>
      </c>
      <c r="C40" s="97" t="s">
        <v>70</v>
      </c>
      <c r="D40" s="98">
        <v>23.02</v>
      </c>
      <c r="E40" s="99">
        <v>25</v>
      </c>
      <c r="F40" s="99">
        <v>20</v>
      </c>
      <c r="G40" s="100"/>
      <c r="H40" s="100">
        <f t="shared" si="7"/>
        <v>20</v>
      </c>
      <c r="I40" s="100">
        <f t="shared" si="8"/>
        <v>5</v>
      </c>
      <c r="J40" s="101">
        <f t="shared" si="9"/>
        <v>575.5</v>
      </c>
      <c r="K40" s="101">
        <f t="shared" si="10"/>
        <v>460.4</v>
      </c>
      <c r="L40" s="101">
        <f t="shared" si="11"/>
        <v>460.4</v>
      </c>
      <c r="M40" s="101">
        <f t="shared" si="12"/>
        <v>115.10000000000002</v>
      </c>
      <c r="P40" s="105"/>
    </row>
    <row r="41" spans="1:16" ht="31.5">
      <c r="A41" s="95" t="s">
        <v>307</v>
      </c>
      <c r="B41" s="96" t="s">
        <v>346</v>
      </c>
      <c r="C41" s="97" t="s">
        <v>70</v>
      </c>
      <c r="D41" s="98">
        <v>20.16</v>
      </c>
      <c r="E41" s="99">
        <v>25</v>
      </c>
      <c r="F41" s="99">
        <v>20</v>
      </c>
      <c r="G41" s="100"/>
      <c r="H41" s="100">
        <f t="shared" si="7"/>
        <v>20</v>
      </c>
      <c r="I41" s="100">
        <f t="shared" si="8"/>
        <v>5</v>
      </c>
      <c r="J41" s="101">
        <f t="shared" si="9"/>
        <v>504</v>
      </c>
      <c r="K41" s="101">
        <f t="shared" si="10"/>
        <v>403.2</v>
      </c>
      <c r="L41" s="101">
        <f t="shared" si="11"/>
        <v>403.2</v>
      </c>
      <c r="M41" s="101">
        <f t="shared" si="12"/>
        <v>100.80000000000001</v>
      </c>
    </row>
    <row r="42" spans="1:16">
      <c r="A42" s="135" t="s">
        <v>66</v>
      </c>
      <c r="B42" s="136" t="s">
        <v>347</v>
      </c>
      <c r="C42" s="133"/>
      <c r="D42" s="142"/>
      <c r="E42" s="143"/>
      <c r="F42" s="143"/>
      <c r="G42" s="144"/>
      <c r="H42" s="144">
        <f t="shared" si="1"/>
        <v>0</v>
      </c>
      <c r="I42" s="144">
        <f t="shared" si="2"/>
        <v>0</v>
      </c>
      <c r="J42" s="141">
        <f>SUM(J43:J50)</f>
        <v>17833.832000000002</v>
      </c>
      <c r="K42" s="141">
        <f>SUM(K43:K50)</f>
        <v>0</v>
      </c>
      <c r="L42" s="141">
        <f>SUM(L43:L50)</f>
        <v>0</v>
      </c>
      <c r="M42" s="141">
        <f>SUM(M43:M50)</f>
        <v>17833.832000000002</v>
      </c>
      <c r="P42" s="104"/>
    </row>
    <row r="43" spans="1:16" ht="31.5">
      <c r="A43" s="95" t="s">
        <v>68</v>
      </c>
      <c r="B43" s="96" t="s">
        <v>348</v>
      </c>
      <c r="C43" s="97" t="s">
        <v>41</v>
      </c>
      <c r="D43" s="98">
        <v>78.72</v>
      </c>
      <c r="E43" s="99">
        <v>44.6</v>
      </c>
      <c r="F43" s="99"/>
      <c r="G43" s="100"/>
      <c r="H43" s="100">
        <f t="shared" si="1"/>
        <v>0</v>
      </c>
      <c r="I43" s="100">
        <f t="shared" si="2"/>
        <v>44.6</v>
      </c>
      <c r="J43" s="101">
        <f t="shared" ref="J43:J45" si="13">D43*E43</f>
        <v>3510.9120000000003</v>
      </c>
      <c r="K43" s="101">
        <f t="shared" ref="K43:K45" si="14">(J43/E43)*F43</f>
        <v>0</v>
      </c>
      <c r="L43" s="101">
        <f t="shared" ref="L43:L45" si="15">(J43/E43)*H43</f>
        <v>0</v>
      </c>
      <c r="M43" s="101">
        <f t="shared" ref="M43:M45" si="16">J43-L43</f>
        <v>3510.9120000000003</v>
      </c>
    </row>
    <row r="44" spans="1:16" ht="31.5">
      <c r="A44" s="95" t="s">
        <v>71</v>
      </c>
      <c r="B44" s="96" t="s">
        <v>349</v>
      </c>
      <c r="C44" s="97" t="s">
        <v>41</v>
      </c>
      <c r="D44" s="98">
        <v>58.68</v>
      </c>
      <c r="E44" s="99">
        <v>72</v>
      </c>
      <c r="F44" s="99"/>
      <c r="G44" s="100"/>
      <c r="H44" s="100">
        <f t="shared" si="1"/>
        <v>0</v>
      </c>
      <c r="I44" s="100">
        <f t="shared" si="2"/>
        <v>72</v>
      </c>
      <c r="J44" s="101">
        <f t="shared" si="13"/>
        <v>4224.96</v>
      </c>
      <c r="K44" s="101">
        <f t="shared" si="14"/>
        <v>0</v>
      </c>
      <c r="L44" s="101">
        <f t="shared" si="15"/>
        <v>0</v>
      </c>
      <c r="M44" s="101">
        <f t="shared" si="16"/>
        <v>4224.96</v>
      </c>
    </row>
    <row r="45" spans="1:16" ht="78.75">
      <c r="A45" s="95" t="s">
        <v>73</v>
      </c>
      <c r="B45" s="96" t="s">
        <v>350</v>
      </c>
      <c r="C45" s="97" t="s">
        <v>55</v>
      </c>
      <c r="D45" s="98">
        <v>923.39</v>
      </c>
      <c r="E45" s="99">
        <v>3</v>
      </c>
      <c r="F45" s="99"/>
      <c r="G45" s="100"/>
      <c r="H45" s="100">
        <f t="shared" si="1"/>
        <v>0</v>
      </c>
      <c r="I45" s="100">
        <f t="shared" si="2"/>
        <v>3</v>
      </c>
      <c r="J45" s="101">
        <f t="shared" si="13"/>
        <v>2770.17</v>
      </c>
      <c r="K45" s="101">
        <f t="shared" si="14"/>
        <v>0</v>
      </c>
      <c r="L45" s="101">
        <f t="shared" si="15"/>
        <v>0</v>
      </c>
      <c r="M45" s="101">
        <f t="shared" si="16"/>
        <v>2770.17</v>
      </c>
      <c r="P45" s="102"/>
    </row>
    <row r="46" spans="1:16" ht="31.5">
      <c r="A46" s="95" t="s">
        <v>73</v>
      </c>
      <c r="B46" s="96" t="s">
        <v>351</v>
      </c>
      <c r="C46" s="97" t="s">
        <v>344</v>
      </c>
      <c r="D46" s="98">
        <v>101.48</v>
      </c>
      <c r="E46" s="99">
        <v>1</v>
      </c>
      <c r="F46" s="99"/>
      <c r="G46" s="100"/>
      <c r="H46" s="100">
        <f t="shared" ref="H46:H50" si="17">F46+G46</f>
        <v>0</v>
      </c>
      <c r="I46" s="100">
        <f t="shared" ref="I46:I50" si="18">E46-H46</f>
        <v>1</v>
      </c>
      <c r="J46" s="101">
        <f t="shared" ref="J46:J50" si="19">D46*E46</f>
        <v>101.48</v>
      </c>
      <c r="K46" s="101">
        <f t="shared" ref="K46:K50" si="20">(J46/E46)*F46</f>
        <v>0</v>
      </c>
      <c r="L46" s="101">
        <f t="shared" ref="L46:L50" si="21">(J46/E46)*H46</f>
        <v>0</v>
      </c>
      <c r="M46" s="101">
        <f t="shared" ref="M46:M50" si="22">J46-L46</f>
        <v>101.48</v>
      </c>
    </row>
    <row r="47" spans="1:16" ht="78.75">
      <c r="A47" s="95" t="s">
        <v>75</v>
      </c>
      <c r="B47" s="96" t="s">
        <v>352</v>
      </c>
      <c r="C47" s="97" t="s">
        <v>55</v>
      </c>
      <c r="D47" s="98">
        <v>864.69</v>
      </c>
      <c r="E47" s="99">
        <v>4</v>
      </c>
      <c r="F47" s="99"/>
      <c r="G47" s="100"/>
      <c r="H47" s="100">
        <f t="shared" si="17"/>
        <v>0</v>
      </c>
      <c r="I47" s="100">
        <f t="shared" si="18"/>
        <v>4</v>
      </c>
      <c r="J47" s="101">
        <f t="shared" si="19"/>
        <v>3458.76</v>
      </c>
      <c r="K47" s="101">
        <f t="shared" si="20"/>
        <v>0</v>
      </c>
      <c r="L47" s="101">
        <f t="shared" si="21"/>
        <v>0</v>
      </c>
      <c r="M47" s="101">
        <f t="shared" si="22"/>
        <v>3458.76</v>
      </c>
    </row>
    <row r="48" spans="1:16" ht="78.75">
      <c r="A48" s="95" t="s">
        <v>77</v>
      </c>
      <c r="B48" s="96" t="s">
        <v>353</v>
      </c>
      <c r="C48" s="97" t="s">
        <v>55</v>
      </c>
      <c r="D48" s="98">
        <v>821.31</v>
      </c>
      <c r="E48" s="106">
        <v>2</v>
      </c>
      <c r="F48" s="99"/>
      <c r="G48" s="100"/>
      <c r="H48" s="100">
        <f t="shared" si="17"/>
        <v>0</v>
      </c>
      <c r="I48" s="100">
        <f t="shared" si="18"/>
        <v>2</v>
      </c>
      <c r="J48" s="101">
        <f t="shared" si="19"/>
        <v>1642.62</v>
      </c>
      <c r="K48" s="101">
        <f t="shared" si="20"/>
        <v>0</v>
      </c>
      <c r="L48" s="101">
        <f t="shared" si="21"/>
        <v>0</v>
      </c>
      <c r="M48" s="101">
        <f t="shared" si="22"/>
        <v>1642.62</v>
      </c>
    </row>
    <row r="49" spans="1:13" ht="78.75">
      <c r="A49" s="95" t="s">
        <v>77</v>
      </c>
      <c r="B49" s="96" t="s">
        <v>354</v>
      </c>
      <c r="C49" s="97" t="s">
        <v>55</v>
      </c>
      <c r="D49" s="98">
        <v>864.69</v>
      </c>
      <c r="E49" s="106">
        <v>1</v>
      </c>
      <c r="F49" s="107"/>
      <c r="G49" s="100"/>
      <c r="H49" s="100">
        <f t="shared" si="17"/>
        <v>0</v>
      </c>
      <c r="I49" s="100">
        <f t="shared" si="18"/>
        <v>1</v>
      </c>
      <c r="J49" s="101">
        <f t="shared" si="19"/>
        <v>864.69</v>
      </c>
      <c r="K49" s="101">
        <f t="shared" si="20"/>
        <v>0</v>
      </c>
      <c r="L49" s="101">
        <f t="shared" si="21"/>
        <v>0</v>
      </c>
      <c r="M49" s="101">
        <f t="shared" si="22"/>
        <v>864.69</v>
      </c>
    </row>
    <row r="50" spans="1:13" ht="31.5">
      <c r="A50" s="95" t="s">
        <v>308</v>
      </c>
      <c r="B50" s="96" t="s">
        <v>355</v>
      </c>
      <c r="C50" s="97" t="s">
        <v>41</v>
      </c>
      <c r="D50" s="98">
        <v>105.02</v>
      </c>
      <c r="E50" s="106">
        <v>12</v>
      </c>
      <c r="F50" s="99"/>
      <c r="G50" s="100"/>
      <c r="H50" s="100">
        <f t="shared" si="17"/>
        <v>0</v>
      </c>
      <c r="I50" s="100">
        <f t="shared" si="18"/>
        <v>12</v>
      </c>
      <c r="J50" s="101">
        <f t="shared" si="19"/>
        <v>1260.24</v>
      </c>
      <c r="K50" s="101">
        <f t="shared" si="20"/>
        <v>0</v>
      </c>
      <c r="L50" s="101">
        <f t="shared" si="21"/>
        <v>0</v>
      </c>
      <c r="M50" s="101">
        <f t="shared" si="22"/>
        <v>1260.24</v>
      </c>
    </row>
    <row r="51" spans="1:13">
      <c r="A51" s="135" t="s">
        <v>79</v>
      </c>
      <c r="B51" s="136" t="s">
        <v>356</v>
      </c>
      <c r="C51" s="133"/>
      <c r="D51" s="142"/>
      <c r="E51" s="145"/>
      <c r="F51" s="143"/>
      <c r="G51" s="144"/>
      <c r="H51" s="144">
        <f t="shared" si="1"/>
        <v>0</v>
      </c>
      <c r="I51" s="144">
        <f t="shared" si="2"/>
        <v>0</v>
      </c>
      <c r="J51" s="141">
        <f>SUM(J52:J76)</f>
        <v>38840.449999999997</v>
      </c>
      <c r="K51" s="141">
        <f>SUM(K52:K76)</f>
        <v>0</v>
      </c>
      <c r="L51" s="141">
        <f>SUM(L52:L76)</f>
        <v>0</v>
      </c>
      <c r="M51" s="141">
        <f>SUM(M52:M76)</f>
        <v>38840.449999999997</v>
      </c>
    </row>
    <row r="52" spans="1:13" ht="47.25">
      <c r="A52" s="95" t="s">
        <v>81</v>
      </c>
      <c r="B52" s="96" t="s">
        <v>357</v>
      </c>
      <c r="C52" s="97" t="s">
        <v>52</v>
      </c>
      <c r="D52" s="98">
        <v>7.8</v>
      </c>
      <c r="E52" s="99">
        <v>100</v>
      </c>
      <c r="F52" s="99"/>
      <c r="G52" s="100"/>
      <c r="H52" s="100">
        <f t="shared" si="1"/>
        <v>0</v>
      </c>
      <c r="I52" s="100">
        <f t="shared" si="2"/>
        <v>100</v>
      </c>
      <c r="J52" s="101">
        <f t="shared" ref="J52:J55" si="23">D52*E52</f>
        <v>780</v>
      </c>
      <c r="K52" s="101">
        <f t="shared" ref="K52:K55" si="24">(J52/E52)*F52</f>
        <v>0</v>
      </c>
      <c r="L52" s="101">
        <f t="shared" ref="L52:L55" si="25">(J52/E52)*H52</f>
        <v>0</v>
      </c>
      <c r="M52" s="101">
        <f t="shared" ref="M52:M55" si="26">J52-L52</f>
        <v>780</v>
      </c>
    </row>
    <row r="53" spans="1:13">
      <c r="A53" s="95" t="s">
        <v>83</v>
      </c>
      <c r="B53" s="96" t="s">
        <v>358</v>
      </c>
      <c r="C53" s="97" t="s">
        <v>55</v>
      </c>
      <c r="D53" s="98">
        <v>27.28</v>
      </c>
      <c r="E53" s="106">
        <v>7</v>
      </c>
      <c r="F53" s="99"/>
      <c r="G53" s="100"/>
      <c r="H53" s="100">
        <f t="shared" si="1"/>
        <v>0</v>
      </c>
      <c r="I53" s="100">
        <f t="shared" si="2"/>
        <v>7</v>
      </c>
      <c r="J53" s="101">
        <f t="shared" si="23"/>
        <v>190.96</v>
      </c>
      <c r="K53" s="101">
        <f t="shared" si="24"/>
        <v>0</v>
      </c>
      <c r="L53" s="101">
        <f t="shared" si="25"/>
        <v>0</v>
      </c>
      <c r="M53" s="101">
        <f t="shared" si="26"/>
        <v>190.96</v>
      </c>
    </row>
    <row r="54" spans="1:13">
      <c r="A54" s="95" t="s">
        <v>85</v>
      </c>
      <c r="B54" s="96" t="s">
        <v>359</v>
      </c>
      <c r="C54" s="97" t="s">
        <v>55</v>
      </c>
      <c r="D54" s="98">
        <v>33.71</v>
      </c>
      <c r="E54" s="106">
        <v>2</v>
      </c>
      <c r="F54" s="99"/>
      <c r="G54" s="100"/>
      <c r="H54" s="100">
        <f t="shared" si="1"/>
        <v>0</v>
      </c>
      <c r="I54" s="100">
        <f t="shared" si="2"/>
        <v>2</v>
      </c>
      <c r="J54" s="101">
        <f t="shared" si="23"/>
        <v>67.42</v>
      </c>
      <c r="K54" s="101">
        <f t="shared" si="24"/>
        <v>0</v>
      </c>
      <c r="L54" s="101">
        <f t="shared" si="25"/>
        <v>0</v>
      </c>
      <c r="M54" s="101">
        <f t="shared" si="26"/>
        <v>67.42</v>
      </c>
    </row>
    <row r="55" spans="1:13" ht="47.25">
      <c r="A55" s="95" t="s">
        <v>87</v>
      </c>
      <c r="B55" s="96" t="s">
        <v>360</v>
      </c>
      <c r="C55" s="97" t="s">
        <v>52</v>
      </c>
      <c r="D55" s="98">
        <v>149.54</v>
      </c>
      <c r="E55" s="106">
        <v>55</v>
      </c>
      <c r="F55" s="99"/>
      <c r="G55" s="100"/>
      <c r="H55" s="100">
        <f t="shared" si="1"/>
        <v>0</v>
      </c>
      <c r="I55" s="100">
        <f t="shared" si="2"/>
        <v>55</v>
      </c>
      <c r="J55" s="101">
        <f t="shared" si="23"/>
        <v>8224.6999999999989</v>
      </c>
      <c r="K55" s="101">
        <f t="shared" si="24"/>
        <v>0</v>
      </c>
      <c r="L55" s="101">
        <f t="shared" si="25"/>
        <v>0</v>
      </c>
      <c r="M55" s="101">
        <f t="shared" si="26"/>
        <v>8224.6999999999989</v>
      </c>
    </row>
    <row r="56" spans="1:13" ht="47.25">
      <c r="A56" s="95" t="s">
        <v>89</v>
      </c>
      <c r="B56" s="96" t="s">
        <v>361</v>
      </c>
      <c r="C56" s="97" t="s">
        <v>52</v>
      </c>
      <c r="D56" s="98">
        <v>2.87</v>
      </c>
      <c r="E56" s="106">
        <v>450</v>
      </c>
      <c r="F56" s="99"/>
      <c r="G56" s="100"/>
      <c r="H56" s="100">
        <f t="shared" ref="H56:H76" si="27">F56+G56</f>
        <v>0</v>
      </c>
      <c r="I56" s="100">
        <f t="shared" ref="I56:I76" si="28">E56-H56</f>
        <v>450</v>
      </c>
      <c r="J56" s="101">
        <f t="shared" ref="J56:J76" si="29">D56*E56</f>
        <v>1291.5</v>
      </c>
      <c r="K56" s="101">
        <f t="shared" ref="K56:K76" si="30">(J56/E56)*F56</f>
        <v>0</v>
      </c>
      <c r="L56" s="101">
        <f t="shared" ref="L56:L76" si="31">(J56/E56)*H56</f>
        <v>0</v>
      </c>
      <c r="M56" s="101">
        <f t="shared" ref="M56:M76" si="32">J56-L56</f>
        <v>1291.5</v>
      </c>
    </row>
    <row r="57" spans="1:13" ht="47.25">
      <c r="A57" s="95" t="s">
        <v>91</v>
      </c>
      <c r="B57" s="96" t="s">
        <v>362</v>
      </c>
      <c r="C57" s="97" t="s">
        <v>52</v>
      </c>
      <c r="D57" s="98">
        <v>3.82</v>
      </c>
      <c r="E57" s="106">
        <v>500</v>
      </c>
      <c r="F57" s="99"/>
      <c r="G57" s="100"/>
      <c r="H57" s="100">
        <f t="shared" si="27"/>
        <v>0</v>
      </c>
      <c r="I57" s="100">
        <f t="shared" si="28"/>
        <v>500</v>
      </c>
      <c r="J57" s="101">
        <f t="shared" si="29"/>
        <v>1910</v>
      </c>
      <c r="K57" s="101">
        <f t="shared" si="30"/>
        <v>0</v>
      </c>
      <c r="L57" s="101">
        <f t="shared" si="31"/>
        <v>0</v>
      </c>
      <c r="M57" s="101">
        <f t="shared" si="32"/>
        <v>1910</v>
      </c>
    </row>
    <row r="58" spans="1:13" ht="47.25">
      <c r="A58" s="95" t="s">
        <v>94</v>
      </c>
      <c r="B58" s="96" t="s">
        <v>363</v>
      </c>
      <c r="C58" s="97" t="s">
        <v>52</v>
      </c>
      <c r="D58" s="98">
        <v>5.6</v>
      </c>
      <c r="E58" s="106">
        <v>100</v>
      </c>
      <c r="F58" s="99"/>
      <c r="G58" s="100"/>
      <c r="H58" s="100">
        <f t="shared" si="27"/>
        <v>0</v>
      </c>
      <c r="I58" s="100">
        <f t="shared" si="28"/>
        <v>100</v>
      </c>
      <c r="J58" s="101">
        <f t="shared" si="29"/>
        <v>560</v>
      </c>
      <c r="K58" s="101">
        <f t="shared" si="30"/>
        <v>0</v>
      </c>
      <c r="L58" s="101">
        <f t="shared" si="31"/>
        <v>0</v>
      </c>
      <c r="M58" s="101">
        <f t="shared" si="32"/>
        <v>560</v>
      </c>
    </row>
    <row r="59" spans="1:13" ht="47.25">
      <c r="A59" s="95" t="s">
        <v>96</v>
      </c>
      <c r="B59" s="96" t="s">
        <v>364</v>
      </c>
      <c r="C59" s="97" t="s">
        <v>52</v>
      </c>
      <c r="D59" s="98">
        <v>7.84</v>
      </c>
      <c r="E59" s="106">
        <v>100</v>
      </c>
      <c r="F59" s="99"/>
      <c r="G59" s="100"/>
      <c r="H59" s="100">
        <f t="shared" si="27"/>
        <v>0</v>
      </c>
      <c r="I59" s="100">
        <f t="shared" si="28"/>
        <v>100</v>
      </c>
      <c r="J59" s="101">
        <f t="shared" si="29"/>
        <v>784</v>
      </c>
      <c r="K59" s="101">
        <f t="shared" si="30"/>
        <v>0</v>
      </c>
      <c r="L59" s="101">
        <f t="shared" si="31"/>
        <v>0</v>
      </c>
      <c r="M59" s="101">
        <f t="shared" si="32"/>
        <v>784</v>
      </c>
    </row>
    <row r="60" spans="1:13">
      <c r="A60" s="95" t="s">
        <v>98</v>
      </c>
      <c r="B60" s="96" t="s">
        <v>365</v>
      </c>
      <c r="C60" s="97" t="s">
        <v>366</v>
      </c>
      <c r="D60" s="98">
        <v>33.729999999999997</v>
      </c>
      <c r="E60" s="106">
        <v>50</v>
      </c>
      <c r="F60" s="99"/>
      <c r="G60" s="100"/>
      <c r="H60" s="100">
        <f t="shared" si="27"/>
        <v>0</v>
      </c>
      <c r="I60" s="100">
        <f t="shared" si="28"/>
        <v>50</v>
      </c>
      <c r="J60" s="101">
        <f t="shared" si="29"/>
        <v>1686.4999999999998</v>
      </c>
      <c r="K60" s="101">
        <f t="shared" si="30"/>
        <v>0</v>
      </c>
      <c r="L60" s="101">
        <f t="shared" si="31"/>
        <v>0</v>
      </c>
      <c r="M60" s="101">
        <f t="shared" si="32"/>
        <v>1686.4999999999998</v>
      </c>
    </row>
    <row r="61" spans="1:13">
      <c r="A61" s="95" t="s">
        <v>100</v>
      </c>
      <c r="B61" s="96" t="s">
        <v>367</v>
      </c>
      <c r="C61" s="97" t="s">
        <v>368</v>
      </c>
      <c r="D61" s="98">
        <v>41.86</v>
      </c>
      <c r="E61" s="106">
        <v>50</v>
      </c>
      <c r="F61" s="99"/>
      <c r="G61" s="100"/>
      <c r="H61" s="100">
        <f t="shared" si="27"/>
        <v>0</v>
      </c>
      <c r="I61" s="100">
        <f t="shared" si="28"/>
        <v>50</v>
      </c>
      <c r="J61" s="101">
        <f t="shared" si="29"/>
        <v>2093</v>
      </c>
      <c r="K61" s="101">
        <f t="shared" si="30"/>
        <v>0</v>
      </c>
      <c r="L61" s="101">
        <f t="shared" si="31"/>
        <v>0</v>
      </c>
      <c r="M61" s="101">
        <f t="shared" si="32"/>
        <v>2093</v>
      </c>
    </row>
    <row r="62" spans="1:13">
      <c r="A62" s="95" t="s">
        <v>102</v>
      </c>
      <c r="B62" s="96" t="s">
        <v>369</v>
      </c>
      <c r="C62" s="97" t="s">
        <v>366</v>
      </c>
      <c r="D62" s="98">
        <v>33.4</v>
      </c>
      <c r="E62" s="106">
        <v>50</v>
      </c>
      <c r="F62" s="99"/>
      <c r="G62" s="100"/>
      <c r="H62" s="100">
        <f t="shared" si="27"/>
        <v>0</v>
      </c>
      <c r="I62" s="100">
        <f t="shared" si="28"/>
        <v>50</v>
      </c>
      <c r="J62" s="101">
        <f t="shared" si="29"/>
        <v>1670</v>
      </c>
      <c r="K62" s="101">
        <f t="shared" si="30"/>
        <v>0</v>
      </c>
      <c r="L62" s="101">
        <f t="shared" si="31"/>
        <v>0</v>
      </c>
      <c r="M62" s="101">
        <f t="shared" si="32"/>
        <v>1670</v>
      </c>
    </row>
    <row r="63" spans="1:13" ht="31.5">
      <c r="A63" s="95" t="s">
        <v>309</v>
      </c>
      <c r="B63" s="96" t="s">
        <v>370</v>
      </c>
      <c r="C63" s="97" t="s">
        <v>52</v>
      </c>
      <c r="D63" s="98">
        <v>10.98</v>
      </c>
      <c r="E63" s="106">
        <v>100</v>
      </c>
      <c r="F63" s="99"/>
      <c r="G63" s="100"/>
      <c r="H63" s="100">
        <f t="shared" si="27"/>
        <v>0</v>
      </c>
      <c r="I63" s="100">
        <f t="shared" si="28"/>
        <v>100</v>
      </c>
      <c r="J63" s="101">
        <f t="shared" si="29"/>
        <v>1098</v>
      </c>
      <c r="K63" s="101">
        <f t="shared" si="30"/>
        <v>0</v>
      </c>
      <c r="L63" s="101">
        <f t="shared" si="31"/>
        <v>0</v>
      </c>
      <c r="M63" s="101">
        <f t="shared" si="32"/>
        <v>1098</v>
      </c>
    </row>
    <row r="64" spans="1:13" ht="31.5">
      <c r="A64" s="95" t="s">
        <v>310</v>
      </c>
      <c r="B64" s="96" t="s">
        <v>371</v>
      </c>
      <c r="C64" s="97" t="s">
        <v>55</v>
      </c>
      <c r="D64" s="98">
        <v>18.010000000000002</v>
      </c>
      <c r="E64" s="106">
        <v>20</v>
      </c>
      <c r="F64" s="99"/>
      <c r="G64" s="100"/>
      <c r="H64" s="100">
        <f t="shared" si="27"/>
        <v>0</v>
      </c>
      <c r="I64" s="100">
        <f t="shared" si="28"/>
        <v>20</v>
      </c>
      <c r="J64" s="101">
        <f t="shared" si="29"/>
        <v>360.20000000000005</v>
      </c>
      <c r="K64" s="101">
        <f t="shared" si="30"/>
        <v>0</v>
      </c>
      <c r="L64" s="101">
        <f t="shared" si="31"/>
        <v>0</v>
      </c>
      <c r="M64" s="101">
        <f t="shared" si="32"/>
        <v>360.20000000000005</v>
      </c>
    </row>
    <row r="65" spans="1:13" ht="31.5">
      <c r="A65" s="95" t="s">
        <v>311</v>
      </c>
      <c r="B65" s="96" t="s">
        <v>372</v>
      </c>
      <c r="C65" s="97" t="s">
        <v>55</v>
      </c>
      <c r="D65" s="98">
        <v>59.38</v>
      </c>
      <c r="E65" s="106">
        <v>29</v>
      </c>
      <c r="F65" s="99"/>
      <c r="G65" s="100"/>
      <c r="H65" s="100">
        <f t="shared" si="27"/>
        <v>0</v>
      </c>
      <c r="I65" s="100">
        <f t="shared" si="28"/>
        <v>29</v>
      </c>
      <c r="J65" s="101">
        <f t="shared" si="29"/>
        <v>1722.02</v>
      </c>
      <c r="K65" s="101">
        <f t="shared" si="30"/>
        <v>0</v>
      </c>
      <c r="L65" s="101">
        <f t="shared" si="31"/>
        <v>0</v>
      </c>
      <c r="M65" s="101">
        <f t="shared" si="32"/>
        <v>1722.02</v>
      </c>
    </row>
    <row r="66" spans="1:13">
      <c r="A66" s="95" t="s">
        <v>312</v>
      </c>
      <c r="B66" s="96" t="s">
        <v>373</v>
      </c>
      <c r="C66" s="97" t="s">
        <v>55</v>
      </c>
      <c r="D66" s="98">
        <v>117.41</v>
      </c>
      <c r="E66" s="106">
        <v>29</v>
      </c>
      <c r="F66" s="99"/>
      <c r="G66" s="100"/>
      <c r="H66" s="100">
        <f t="shared" si="27"/>
        <v>0</v>
      </c>
      <c r="I66" s="100">
        <f t="shared" si="28"/>
        <v>29</v>
      </c>
      <c r="J66" s="101">
        <f t="shared" si="29"/>
        <v>3404.89</v>
      </c>
      <c r="K66" s="101">
        <f t="shared" si="30"/>
        <v>0</v>
      </c>
      <c r="L66" s="101">
        <f t="shared" si="31"/>
        <v>0</v>
      </c>
      <c r="M66" s="101">
        <f t="shared" si="32"/>
        <v>3404.89</v>
      </c>
    </row>
    <row r="67" spans="1:13">
      <c r="A67" s="95" t="s">
        <v>313</v>
      </c>
      <c r="B67" s="96" t="s">
        <v>374</v>
      </c>
      <c r="C67" s="97" t="s">
        <v>375</v>
      </c>
      <c r="D67" s="98">
        <v>286.27999999999997</v>
      </c>
      <c r="E67" s="106">
        <v>8</v>
      </c>
      <c r="F67" s="99"/>
      <c r="G67" s="100"/>
      <c r="H67" s="100">
        <f t="shared" si="27"/>
        <v>0</v>
      </c>
      <c r="I67" s="100">
        <f t="shared" si="28"/>
        <v>8</v>
      </c>
      <c r="J67" s="101">
        <f t="shared" si="29"/>
        <v>2290.2399999999998</v>
      </c>
      <c r="K67" s="101">
        <f t="shared" si="30"/>
        <v>0</v>
      </c>
      <c r="L67" s="101">
        <f t="shared" si="31"/>
        <v>0</v>
      </c>
      <c r="M67" s="101">
        <f t="shared" si="32"/>
        <v>2290.2399999999998</v>
      </c>
    </row>
    <row r="68" spans="1:13">
      <c r="A68" s="95" t="s">
        <v>314</v>
      </c>
      <c r="B68" s="96" t="s">
        <v>376</v>
      </c>
      <c r="C68" s="97" t="s">
        <v>55</v>
      </c>
      <c r="D68" s="98">
        <v>117.86</v>
      </c>
      <c r="E68" s="106">
        <v>26</v>
      </c>
      <c r="F68" s="99"/>
      <c r="G68" s="100"/>
      <c r="H68" s="100">
        <f t="shared" si="27"/>
        <v>0</v>
      </c>
      <c r="I68" s="100">
        <f t="shared" si="28"/>
        <v>26</v>
      </c>
      <c r="J68" s="101">
        <f t="shared" si="29"/>
        <v>3064.36</v>
      </c>
      <c r="K68" s="101">
        <f t="shared" si="30"/>
        <v>0</v>
      </c>
      <c r="L68" s="101">
        <f t="shared" si="31"/>
        <v>0</v>
      </c>
      <c r="M68" s="101">
        <f t="shared" si="32"/>
        <v>3064.36</v>
      </c>
    </row>
    <row r="69" spans="1:13" ht="31.5">
      <c r="A69" s="95" t="s">
        <v>315</v>
      </c>
      <c r="B69" s="96" t="s">
        <v>377</v>
      </c>
      <c r="C69" s="97" t="s">
        <v>368</v>
      </c>
      <c r="D69" s="98">
        <v>382.19</v>
      </c>
      <c r="E69" s="99">
        <v>2</v>
      </c>
      <c r="F69" s="99"/>
      <c r="G69" s="100"/>
      <c r="H69" s="100">
        <f t="shared" si="27"/>
        <v>0</v>
      </c>
      <c r="I69" s="100">
        <f t="shared" si="28"/>
        <v>2</v>
      </c>
      <c r="J69" s="101">
        <f t="shared" si="29"/>
        <v>764.38</v>
      </c>
      <c r="K69" s="101">
        <f t="shared" si="30"/>
        <v>0</v>
      </c>
      <c r="L69" s="101">
        <f t="shared" si="31"/>
        <v>0</v>
      </c>
      <c r="M69" s="101">
        <f t="shared" si="32"/>
        <v>764.38</v>
      </c>
    </row>
    <row r="70" spans="1:13" ht="47.25">
      <c r="A70" s="95" t="s">
        <v>316</v>
      </c>
      <c r="B70" s="96" t="s">
        <v>378</v>
      </c>
      <c r="C70" s="97" t="s">
        <v>368</v>
      </c>
      <c r="D70" s="98">
        <v>434</v>
      </c>
      <c r="E70" s="106">
        <v>3</v>
      </c>
      <c r="F70" s="99"/>
      <c r="G70" s="100"/>
      <c r="H70" s="100">
        <f t="shared" si="27"/>
        <v>0</v>
      </c>
      <c r="I70" s="100">
        <f t="shared" si="28"/>
        <v>3</v>
      </c>
      <c r="J70" s="101">
        <f t="shared" si="29"/>
        <v>1302</v>
      </c>
      <c r="K70" s="101">
        <f t="shared" si="30"/>
        <v>0</v>
      </c>
      <c r="L70" s="101">
        <f t="shared" si="31"/>
        <v>0</v>
      </c>
      <c r="M70" s="101">
        <f t="shared" si="32"/>
        <v>1302</v>
      </c>
    </row>
    <row r="71" spans="1:13" ht="47.25">
      <c r="A71" s="95" t="s">
        <v>317</v>
      </c>
      <c r="B71" s="96" t="s">
        <v>379</v>
      </c>
      <c r="C71" s="97" t="s">
        <v>368</v>
      </c>
      <c r="D71" s="98">
        <v>495.33</v>
      </c>
      <c r="E71" s="106">
        <v>2</v>
      </c>
      <c r="F71" s="99"/>
      <c r="G71" s="100"/>
      <c r="H71" s="100">
        <f t="shared" si="27"/>
        <v>0</v>
      </c>
      <c r="I71" s="100">
        <f t="shared" si="28"/>
        <v>2</v>
      </c>
      <c r="J71" s="101">
        <f t="shared" si="29"/>
        <v>990.66</v>
      </c>
      <c r="K71" s="101">
        <f t="shared" si="30"/>
        <v>0</v>
      </c>
      <c r="L71" s="101">
        <f t="shared" si="31"/>
        <v>0</v>
      </c>
      <c r="M71" s="101">
        <f t="shared" si="32"/>
        <v>990.66</v>
      </c>
    </row>
    <row r="72" spans="1:13" ht="47.25">
      <c r="A72" s="95" t="s">
        <v>317</v>
      </c>
      <c r="B72" s="96" t="s">
        <v>380</v>
      </c>
      <c r="C72" s="97" t="s">
        <v>368</v>
      </c>
      <c r="D72" s="98">
        <v>441.63</v>
      </c>
      <c r="E72" s="99">
        <v>1</v>
      </c>
      <c r="F72" s="99"/>
      <c r="G72" s="100"/>
      <c r="H72" s="100">
        <f t="shared" si="27"/>
        <v>0</v>
      </c>
      <c r="I72" s="100">
        <f t="shared" si="28"/>
        <v>1</v>
      </c>
      <c r="J72" s="101">
        <f t="shared" si="29"/>
        <v>441.63</v>
      </c>
      <c r="K72" s="101">
        <f t="shared" si="30"/>
        <v>0</v>
      </c>
      <c r="L72" s="101">
        <f t="shared" si="31"/>
        <v>0</v>
      </c>
      <c r="M72" s="101">
        <f t="shared" si="32"/>
        <v>441.63</v>
      </c>
    </row>
    <row r="73" spans="1:13" ht="47.25">
      <c r="A73" s="95" t="s">
        <v>318</v>
      </c>
      <c r="B73" s="96" t="s">
        <v>381</v>
      </c>
      <c r="C73" s="97" t="s">
        <v>368</v>
      </c>
      <c r="D73" s="98">
        <v>554.42999999999995</v>
      </c>
      <c r="E73" s="106">
        <v>1</v>
      </c>
      <c r="F73" s="99"/>
      <c r="G73" s="100"/>
      <c r="H73" s="100">
        <f t="shared" si="27"/>
        <v>0</v>
      </c>
      <c r="I73" s="100">
        <f t="shared" si="28"/>
        <v>1</v>
      </c>
      <c r="J73" s="101">
        <f t="shared" si="29"/>
        <v>554.42999999999995</v>
      </c>
      <c r="K73" s="101">
        <f t="shared" si="30"/>
        <v>0</v>
      </c>
      <c r="L73" s="101">
        <f t="shared" si="31"/>
        <v>0</v>
      </c>
      <c r="M73" s="101">
        <f t="shared" si="32"/>
        <v>554.42999999999995</v>
      </c>
    </row>
    <row r="74" spans="1:13" ht="31.5">
      <c r="A74" s="95" t="s">
        <v>319</v>
      </c>
      <c r="B74" s="96" t="s">
        <v>382</v>
      </c>
      <c r="C74" s="97" t="s">
        <v>55</v>
      </c>
      <c r="D74" s="98">
        <v>10.35</v>
      </c>
      <c r="E74" s="106">
        <v>18</v>
      </c>
      <c r="F74" s="99"/>
      <c r="G74" s="100"/>
      <c r="H74" s="100">
        <f t="shared" si="27"/>
        <v>0</v>
      </c>
      <c r="I74" s="100">
        <f t="shared" si="28"/>
        <v>18</v>
      </c>
      <c r="J74" s="101">
        <f t="shared" si="29"/>
        <v>186.29999999999998</v>
      </c>
      <c r="K74" s="101">
        <f t="shared" si="30"/>
        <v>0</v>
      </c>
      <c r="L74" s="101">
        <f t="shared" si="31"/>
        <v>0</v>
      </c>
      <c r="M74" s="101">
        <f t="shared" si="32"/>
        <v>186.29999999999998</v>
      </c>
    </row>
    <row r="75" spans="1:13" ht="31.5">
      <c r="A75" s="95" t="s">
        <v>320</v>
      </c>
      <c r="B75" s="96" t="s">
        <v>383</v>
      </c>
      <c r="C75" s="97" t="s">
        <v>55</v>
      </c>
      <c r="D75" s="98">
        <v>59.9</v>
      </c>
      <c r="E75" s="106">
        <v>9</v>
      </c>
      <c r="F75" s="107"/>
      <c r="G75" s="100"/>
      <c r="H75" s="100">
        <f t="shared" si="27"/>
        <v>0</v>
      </c>
      <c r="I75" s="100">
        <f t="shared" si="28"/>
        <v>9</v>
      </c>
      <c r="J75" s="101">
        <f t="shared" si="29"/>
        <v>539.1</v>
      </c>
      <c r="K75" s="101">
        <f t="shared" si="30"/>
        <v>0</v>
      </c>
      <c r="L75" s="101">
        <f t="shared" si="31"/>
        <v>0</v>
      </c>
      <c r="M75" s="101">
        <f t="shared" si="32"/>
        <v>539.1</v>
      </c>
    </row>
    <row r="76" spans="1:13" ht="31.5">
      <c r="A76" s="95" t="s">
        <v>321</v>
      </c>
      <c r="B76" s="96" t="s">
        <v>384</v>
      </c>
      <c r="C76" s="97" t="s">
        <v>368</v>
      </c>
      <c r="D76" s="98">
        <v>110.16</v>
      </c>
      <c r="E76" s="106">
        <v>26</v>
      </c>
      <c r="F76" s="99"/>
      <c r="G76" s="100"/>
      <c r="H76" s="100">
        <f t="shared" si="27"/>
        <v>0</v>
      </c>
      <c r="I76" s="100">
        <f t="shared" si="28"/>
        <v>26</v>
      </c>
      <c r="J76" s="101">
        <f t="shared" si="29"/>
        <v>2864.16</v>
      </c>
      <c r="K76" s="101">
        <f t="shared" si="30"/>
        <v>0</v>
      </c>
      <c r="L76" s="101">
        <f t="shared" si="31"/>
        <v>0</v>
      </c>
      <c r="M76" s="101">
        <f t="shared" si="32"/>
        <v>2864.16</v>
      </c>
    </row>
    <row r="77" spans="1:13">
      <c r="A77" s="135" t="s">
        <v>104</v>
      </c>
      <c r="B77" s="136" t="s">
        <v>385</v>
      </c>
      <c r="C77" s="133"/>
      <c r="D77" s="142"/>
      <c r="E77" s="143"/>
      <c r="F77" s="143"/>
      <c r="G77" s="144"/>
      <c r="H77" s="144">
        <f t="shared" si="1"/>
        <v>0</v>
      </c>
      <c r="I77" s="144">
        <f t="shared" si="2"/>
        <v>0</v>
      </c>
      <c r="J77" s="141">
        <f>SUM(J78:J84)</f>
        <v>17186.890000000003</v>
      </c>
      <c r="K77" s="141">
        <f>SUM(K78:K84)</f>
        <v>0</v>
      </c>
      <c r="L77" s="141">
        <f>SUM(L78:L84)</f>
        <v>0</v>
      </c>
      <c r="M77" s="141">
        <f>SUM(M78:M84)</f>
        <v>17186.890000000003</v>
      </c>
    </row>
    <row r="78" spans="1:13">
      <c r="A78" s="95" t="s">
        <v>106</v>
      </c>
      <c r="B78" s="96" t="s">
        <v>386</v>
      </c>
      <c r="C78" s="97" t="s">
        <v>366</v>
      </c>
      <c r="D78" s="98">
        <v>7.31</v>
      </c>
      <c r="E78" s="106">
        <v>1000</v>
      </c>
      <c r="F78" s="99"/>
      <c r="G78" s="100"/>
      <c r="H78" s="100">
        <f t="shared" si="1"/>
        <v>0</v>
      </c>
      <c r="I78" s="100">
        <f t="shared" si="2"/>
        <v>1000</v>
      </c>
      <c r="J78" s="101">
        <f t="shared" ref="J78:J80" si="33">D78*E78</f>
        <v>7310</v>
      </c>
      <c r="K78" s="101">
        <f t="shared" ref="K78:K80" si="34">(J78/E78)*F78</f>
        <v>0</v>
      </c>
      <c r="L78" s="101">
        <f t="shared" ref="L78:L80" si="35">(J78/E78)*H78</f>
        <v>0</v>
      </c>
      <c r="M78" s="101">
        <f t="shared" ref="M78:M80" si="36">J78-L78</f>
        <v>7310</v>
      </c>
    </row>
    <row r="79" spans="1:13" ht="31.5">
      <c r="A79" s="95" t="s">
        <v>108</v>
      </c>
      <c r="B79" s="96" t="s">
        <v>387</v>
      </c>
      <c r="C79" s="97" t="s">
        <v>375</v>
      </c>
      <c r="D79" s="98">
        <v>272.70999999999998</v>
      </c>
      <c r="E79" s="106">
        <v>25</v>
      </c>
      <c r="F79" s="99"/>
      <c r="G79" s="100"/>
      <c r="H79" s="100">
        <f t="shared" si="1"/>
        <v>0</v>
      </c>
      <c r="I79" s="100">
        <f t="shared" si="2"/>
        <v>25</v>
      </c>
      <c r="J79" s="101">
        <f t="shared" si="33"/>
        <v>6817.7499999999991</v>
      </c>
      <c r="K79" s="101">
        <f t="shared" si="34"/>
        <v>0</v>
      </c>
      <c r="L79" s="101">
        <f t="shared" si="35"/>
        <v>0</v>
      </c>
      <c r="M79" s="101">
        <f t="shared" si="36"/>
        <v>6817.7499999999991</v>
      </c>
    </row>
    <row r="80" spans="1:13" ht="31.5">
      <c r="A80" s="95" t="s">
        <v>110</v>
      </c>
      <c r="B80" s="96" t="s">
        <v>388</v>
      </c>
      <c r="C80" s="97" t="s">
        <v>368</v>
      </c>
      <c r="D80" s="98">
        <v>518.54</v>
      </c>
      <c r="E80" s="106">
        <v>1</v>
      </c>
      <c r="F80" s="99"/>
      <c r="G80" s="100"/>
      <c r="H80" s="100">
        <f t="shared" si="1"/>
        <v>0</v>
      </c>
      <c r="I80" s="100">
        <f t="shared" si="2"/>
        <v>1</v>
      </c>
      <c r="J80" s="101">
        <f t="shared" si="33"/>
        <v>518.54</v>
      </c>
      <c r="K80" s="101">
        <f t="shared" si="34"/>
        <v>0</v>
      </c>
      <c r="L80" s="101">
        <f t="shared" si="35"/>
        <v>0</v>
      </c>
      <c r="M80" s="101">
        <f t="shared" si="36"/>
        <v>518.54</v>
      </c>
    </row>
    <row r="81" spans="1:13" ht="31.5">
      <c r="A81" s="95" t="s">
        <v>111</v>
      </c>
      <c r="B81" s="96" t="s">
        <v>389</v>
      </c>
      <c r="C81" s="97" t="s">
        <v>55</v>
      </c>
      <c r="D81" s="98">
        <v>839.2</v>
      </c>
      <c r="E81" s="99">
        <v>1</v>
      </c>
      <c r="F81" s="99"/>
      <c r="G81" s="100"/>
      <c r="H81" s="100">
        <f t="shared" ref="H81:H84" si="37">F81+G81</f>
        <v>0</v>
      </c>
      <c r="I81" s="100">
        <f t="shared" ref="I81:I84" si="38">E81-H81</f>
        <v>1</v>
      </c>
      <c r="J81" s="101">
        <f t="shared" ref="J81:J84" si="39">D81*E81</f>
        <v>839.2</v>
      </c>
      <c r="K81" s="101">
        <f t="shared" ref="K81:K84" si="40">(J81/E81)*F81</f>
        <v>0</v>
      </c>
      <c r="L81" s="101">
        <f t="shared" ref="L81:L84" si="41">(J81/E81)*H81</f>
        <v>0</v>
      </c>
      <c r="M81" s="101">
        <f t="shared" ref="M81:M84" si="42">J81-L81</f>
        <v>839.2</v>
      </c>
    </row>
    <row r="82" spans="1:13">
      <c r="A82" s="95" t="s">
        <v>113</v>
      </c>
      <c r="B82" s="96" t="s">
        <v>390</v>
      </c>
      <c r="C82" s="97" t="s">
        <v>55</v>
      </c>
      <c r="D82" s="98">
        <v>58.74</v>
      </c>
      <c r="E82" s="106">
        <v>25</v>
      </c>
      <c r="F82" s="99"/>
      <c r="G82" s="100"/>
      <c r="H82" s="100">
        <f t="shared" si="37"/>
        <v>0</v>
      </c>
      <c r="I82" s="100">
        <f t="shared" si="38"/>
        <v>25</v>
      </c>
      <c r="J82" s="101">
        <f t="shared" si="39"/>
        <v>1468.5</v>
      </c>
      <c r="K82" s="101">
        <f t="shared" si="40"/>
        <v>0</v>
      </c>
      <c r="L82" s="101">
        <f t="shared" si="41"/>
        <v>0</v>
      </c>
      <c r="M82" s="101">
        <f t="shared" si="42"/>
        <v>1468.5</v>
      </c>
    </row>
    <row r="83" spans="1:13">
      <c r="A83" s="95" t="s">
        <v>115</v>
      </c>
      <c r="B83" s="96" t="s">
        <v>391</v>
      </c>
      <c r="C83" s="97" t="s">
        <v>55</v>
      </c>
      <c r="D83" s="98">
        <v>8.77</v>
      </c>
      <c r="E83" s="106">
        <v>12</v>
      </c>
      <c r="F83" s="99"/>
      <c r="G83" s="100"/>
      <c r="H83" s="100">
        <f t="shared" si="37"/>
        <v>0</v>
      </c>
      <c r="I83" s="100">
        <f t="shared" si="38"/>
        <v>12</v>
      </c>
      <c r="J83" s="101">
        <f t="shared" si="39"/>
        <v>105.24</v>
      </c>
      <c r="K83" s="101">
        <f t="shared" si="40"/>
        <v>0</v>
      </c>
      <c r="L83" s="101">
        <f t="shared" si="41"/>
        <v>0</v>
      </c>
      <c r="M83" s="101">
        <f t="shared" si="42"/>
        <v>105.24</v>
      </c>
    </row>
    <row r="84" spans="1:13">
      <c r="A84" s="95" t="s">
        <v>117</v>
      </c>
      <c r="B84" s="96" t="s">
        <v>392</v>
      </c>
      <c r="C84" s="97" t="s">
        <v>55</v>
      </c>
      <c r="D84" s="98">
        <v>9.82</v>
      </c>
      <c r="E84" s="106">
        <v>13</v>
      </c>
      <c r="F84" s="99"/>
      <c r="G84" s="100"/>
      <c r="H84" s="100">
        <f t="shared" si="37"/>
        <v>0</v>
      </c>
      <c r="I84" s="100">
        <f t="shared" si="38"/>
        <v>13</v>
      </c>
      <c r="J84" s="101">
        <f t="shared" si="39"/>
        <v>127.66</v>
      </c>
      <c r="K84" s="101">
        <f t="shared" si="40"/>
        <v>0</v>
      </c>
      <c r="L84" s="101">
        <f t="shared" si="41"/>
        <v>0</v>
      </c>
      <c r="M84" s="101">
        <f t="shared" si="42"/>
        <v>127.66</v>
      </c>
    </row>
    <row r="85" spans="1:13">
      <c r="A85" s="135" t="s">
        <v>119</v>
      </c>
      <c r="B85" s="136" t="s">
        <v>207</v>
      </c>
      <c r="C85" s="133"/>
      <c r="D85" s="142"/>
      <c r="E85" s="143"/>
      <c r="F85" s="143"/>
      <c r="G85" s="144"/>
      <c r="H85" s="144">
        <f t="shared" ref="H85:H97" si="43">F85+G85</f>
        <v>0</v>
      </c>
      <c r="I85" s="144">
        <f t="shared" ref="I85:I97" si="44">E85-H85</f>
        <v>0</v>
      </c>
      <c r="J85" s="141">
        <f>SUM(J86:J90)</f>
        <v>16585.050000000003</v>
      </c>
      <c r="K85" s="141">
        <f>SUM(K86:K90)</f>
        <v>14735.3</v>
      </c>
      <c r="L85" s="141">
        <f>SUM(L86:L90)</f>
        <v>14735.3</v>
      </c>
      <c r="M85" s="141">
        <f>SUM(M86:M90)</f>
        <v>1849.7500000000009</v>
      </c>
    </row>
    <row r="86" spans="1:13" ht="31.5">
      <c r="A86" s="108" t="s">
        <v>121</v>
      </c>
      <c r="B86" s="109" t="s">
        <v>348</v>
      </c>
      <c r="C86" s="128" t="s">
        <v>41</v>
      </c>
      <c r="D86" s="109">
        <v>78.72</v>
      </c>
      <c r="E86" s="109">
        <v>40</v>
      </c>
      <c r="F86" s="99"/>
      <c r="G86" s="100"/>
      <c r="H86" s="100">
        <f t="shared" si="43"/>
        <v>0</v>
      </c>
      <c r="I86" s="100">
        <f t="shared" si="44"/>
        <v>40</v>
      </c>
      <c r="J86" s="101">
        <f t="shared" ref="J86" si="45">D86*E86</f>
        <v>3148.8</v>
      </c>
      <c r="K86" s="101">
        <f t="shared" ref="K86" si="46">(J86/E86)*F86</f>
        <v>0</v>
      </c>
      <c r="L86" s="101">
        <f t="shared" ref="L86" si="47">(J86/E86)*H86</f>
        <v>0</v>
      </c>
      <c r="M86" s="101">
        <f t="shared" ref="M86" si="48">J86-L86</f>
        <v>3148.8</v>
      </c>
    </row>
    <row r="87" spans="1:13">
      <c r="A87" s="108" t="s">
        <v>322</v>
      </c>
      <c r="B87" s="110" t="s">
        <v>393</v>
      </c>
      <c r="C87" s="129" t="s">
        <v>41</v>
      </c>
      <c r="D87" s="109">
        <v>4.08</v>
      </c>
      <c r="E87" s="109">
        <v>60</v>
      </c>
      <c r="F87" s="99">
        <v>60</v>
      </c>
      <c r="G87" s="100"/>
      <c r="H87" s="100">
        <f t="shared" ref="H87:H90" si="49">F87+G87</f>
        <v>60</v>
      </c>
      <c r="I87" s="100">
        <f t="shared" ref="I87:I90" si="50">E87-H87</f>
        <v>0</v>
      </c>
      <c r="J87" s="101">
        <f t="shared" ref="J87:J90" si="51">D87*E87</f>
        <v>244.8</v>
      </c>
      <c r="K87" s="101">
        <f t="shared" ref="K87:K90" si="52">(J87/E87)*F87</f>
        <v>244.8</v>
      </c>
      <c r="L87" s="101">
        <f t="shared" ref="L87:L90" si="53">(J87/E87)*H87</f>
        <v>244.8</v>
      </c>
      <c r="M87" s="101">
        <f t="shared" ref="M87:M90" si="54">J87-L87</f>
        <v>0</v>
      </c>
    </row>
    <row r="88" spans="1:13" ht="63">
      <c r="A88" s="95" t="s">
        <v>323</v>
      </c>
      <c r="B88" s="110" t="s">
        <v>394</v>
      </c>
      <c r="C88" s="129" t="s">
        <v>41</v>
      </c>
      <c r="D88" s="109">
        <v>32.71</v>
      </c>
      <c r="E88" s="109">
        <v>60</v>
      </c>
      <c r="F88" s="99">
        <v>60</v>
      </c>
      <c r="G88" s="100"/>
      <c r="H88" s="100">
        <f t="shared" si="49"/>
        <v>60</v>
      </c>
      <c r="I88" s="100">
        <f t="shared" si="50"/>
        <v>0</v>
      </c>
      <c r="J88" s="101">
        <f t="shared" si="51"/>
        <v>1962.6000000000001</v>
      </c>
      <c r="K88" s="101">
        <f t="shared" si="52"/>
        <v>1962.6000000000001</v>
      </c>
      <c r="L88" s="101">
        <f t="shared" si="53"/>
        <v>1962.6000000000001</v>
      </c>
      <c r="M88" s="101">
        <f t="shared" si="54"/>
        <v>0</v>
      </c>
    </row>
    <row r="89" spans="1:13" ht="31.5">
      <c r="A89" s="95" t="s">
        <v>324</v>
      </c>
      <c r="B89" s="110" t="s">
        <v>395</v>
      </c>
      <c r="C89" s="129" t="s">
        <v>41</v>
      </c>
      <c r="D89" s="109">
        <v>113.89</v>
      </c>
      <c r="E89" s="109">
        <v>65</v>
      </c>
      <c r="F89" s="99">
        <v>110</v>
      </c>
      <c r="G89" s="100"/>
      <c r="H89" s="100">
        <f t="shared" si="49"/>
        <v>110</v>
      </c>
      <c r="I89" s="100">
        <f t="shared" si="50"/>
        <v>-45</v>
      </c>
      <c r="J89" s="101">
        <f t="shared" si="51"/>
        <v>7402.85</v>
      </c>
      <c r="K89" s="101">
        <f t="shared" si="52"/>
        <v>12527.9</v>
      </c>
      <c r="L89" s="101">
        <f t="shared" si="53"/>
        <v>12527.9</v>
      </c>
      <c r="M89" s="101">
        <f t="shared" si="54"/>
        <v>-5125.0499999999993</v>
      </c>
    </row>
    <row r="90" spans="1:13">
      <c r="A90" s="95" t="s">
        <v>325</v>
      </c>
      <c r="B90" s="96" t="s">
        <v>396</v>
      </c>
      <c r="C90" s="130" t="s">
        <v>41</v>
      </c>
      <c r="D90" s="131">
        <v>38.26</v>
      </c>
      <c r="E90" s="132">
        <v>100</v>
      </c>
      <c r="F90" s="99"/>
      <c r="G90" s="100"/>
      <c r="H90" s="100">
        <f t="shared" si="49"/>
        <v>0</v>
      </c>
      <c r="I90" s="100">
        <f t="shared" si="50"/>
        <v>100</v>
      </c>
      <c r="J90" s="101">
        <f t="shared" si="51"/>
        <v>3826</v>
      </c>
      <c r="K90" s="101">
        <f t="shared" si="52"/>
        <v>0</v>
      </c>
      <c r="L90" s="101">
        <f t="shared" si="53"/>
        <v>0</v>
      </c>
      <c r="M90" s="101">
        <f t="shared" si="54"/>
        <v>3826</v>
      </c>
    </row>
    <row r="91" spans="1:13">
      <c r="A91" s="146" t="s">
        <v>123</v>
      </c>
      <c r="B91" s="147" t="s">
        <v>232</v>
      </c>
      <c r="C91" s="148"/>
      <c r="D91" s="149"/>
      <c r="E91" s="150"/>
      <c r="F91" s="150"/>
      <c r="G91" s="151"/>
      <c r="H91" s="151"/>
      <c r="I91" s="151">
        <f t="shared" ref="I91:I94" si="55">E91-H91</f>
        <v>0</v>
      </c>
      <c r="J91" s="141">
        <f>SUM(J92:J94)</f>
        <v>8689.7999999999993</v>
      </c>
      <c r="K91" s="141">
        <f>SUM(K92:K94)</f>
        <v>2556</v>
      </c>
      <c r="L91" s="141">
        <f>SUM(L92:L94)</f>
        <v>2556</v>
      </c>
      <c r="M91" s="141">
        <f>SUM(M92:M94)</f>
        <v>6133.8</v>
      </c>
    </row>
    <row r="92" spans="1:13" ht="31.5">
      <c r="A92" s="95" t="s">
        <v>125</v>
      </c>
      <c r="B92" s="111" t="s">
        <v>397</v>
      </c>
      <c r="C92" s="112" t="s">
        <v>41</v>
      </c>
      <c r="D92" s="113">
        <v>10.08</v>
      </c>
      <c r="E92" s="114">
        <v>360</v>
      </c>
      <c r="F92" s="99"/>
      <c r="G92" s="100"/>
      <c r="H92" s="100">
        <f t="shared" ref="H92:H94" si="56">F92+G92</f>
        <v>0</v>
      </c>
      <c r="I92" s="100">
        <f t="shared" si="55"/>
        <v>360</v>
      </c>
      <c r="J92" s="101">
        <f t="shared" ref="J92:J94" si="57">D92*E92</f>
        <v>3628.8</v>
      </c>
      <c r="K92" s="101">
        <f t="shared" ref="K92:K94" si="58">(J92/E92)*F92</f>
        <v>0</v>
      </c>
      <c r="L92" s="101">
        <f t="shared" ref="L92:L94" si="59">(J92/E92)*H92</f>
        <v>0</v>
      </c>
      <c r="M92" s="101">
        <f t="shared" ref="M92:M94" si="60">J92-L92</f>
        <v>3628.8</v>
      </c>
    </row>
    <row r="93" spans="1:13" ht="31.5">
      <c r="A93" s="95" t="s">
        <v>127</v>
      </c>
      <c r="B93" s="111" t="s">
        <v>398</v>
      </c>
      <c r="C93" s="112" t="s">
        <v>41</v>
      </c>
      <c r="D93" s="113">
        <v>12.78</v>
      </c>
      <c r="E93" s="114">
        <v>200</v>
      </c>
      <c r="F93" s="99">
        <v>200</v>
      </c>
      <c r="G93" s="100"/>
      <c r="H93" s="100">
        <f t="shared" si="56"/>
        <v>200</v>
      </c>
      <c r="I93" s="100">
        <f t="shared" si="55"/>
        <v>0</v>
      </c>
      <c r="J93" s="101">
        <f t="shared" si="57"/>
        <v>2556</v>
      </c>
      <c r="K93" s="101">
        <f t="shared" si="58"/>
        <v>2556</v>
      </c>
      <c r="L93" s="101">
        <f t="shared" si="59"/>
        <v>2556</v>
      </c>
      <c r="M93" s="101">
        <f t="shared" si="60"/>
        <v>0</v>
      </c>
    </row>
    <row r="94" spans="1:13" ht="31.5">
      <c r="A94" s="95" t="s">
        <v>129</v>
      </c>
      <c r="B94" s="115" t="s">
        <v>399</v>
      </c>
      <c r="C94" s="116" t="s">
        <v>41</v>
      </c>
      <c r="D94" s="117">
        <v>25.05</v>
      </c>
      <c r="E94" s="106">
        <v>100</v>
      </c>
      <c r="F94" s="99"/>
      <c r="G94" s="100"/>
      <c r="H94" s="100">
        <f t="shared" si="56"/>
        <v>0</v>
      </c>
      <c r="I94" s="100">
        <f t="shared" si="55"/>
        <v>100</v>
      </c>
      <c r="J94" s="101">
        <f t="shared" si="57"/>
        <v>2505</v>
      </c>
      <c r="K94" s="101">
        <f t="shared" si="58"/>
        <v>0</v>
      </c>
      <c r="L94" s="101">
        <f t="shared" si="59"/>
        <v>0</v>
      </c>
      <c r="M94" s="101">
        <f t="shared" si="60"/>
        <v>2505</v>
      </c>
    </row>
    <row r="95" spans="1:13">
      <c r="A95" s="135" t="s">
        <v>154</v>
      </c>
      <c r="B95" s="152" t="s">
        <v>400</v>
      </c>
      <c r="C95" s="133"/>
      <c r="D95" s="143"/>
      <c r="E95" s="143"/>
      <c r="F95" s="143"/>
      <c r="G95" s="144"/>
      <c r="H95" s="144">
        <f t="shared" si="43"/>
        <v>0</v>
      </c>
      <c r="I95" s="144">
        <f t="shared" si="44"/>
        <v>0</v>
      </c>
      <c r="J95" s="141">
        <f>SUM(J96:J97)</f>
        <v>6202.03</v>
      </c>
      <c r="K95" s="141">
        <f>SUM(K96:K97)</f>
        <v>5459.71</v>
      </c>
      <c r="L95" s="141">
        <f>SUM(L96:L97)</f>
        <v>5459.71</v>
      </c>
      <c r="M95" s="141">
        <f>SUM(M96:M97)</f>
        <v>742.32</v>
      </c>
    </row>
    <row r="96" spans="1:13">
      <c r="A96" s="95" t="s">
        <v>156</v>
      </c>
      <c r="B96" s="96" t="s">
        <v>401</v>
      </c>
      <c r="C96" s="97" t="s">
        <v>402</v>
      </c>
      <c r="D96" s="98">
        <v>5459.71</v>
      </c>
      <c r="E96" s="99">
        <v>1</v>
      </c>
      <c r="F96" s="99">
        <v>1</v>
      </c>
      <c r="G96" s="100"/>
      <c r="H96" s="100">
        <f t="shared" si="43"/>
        <v>1</v>
      </c>
      <c r="I96" s="100">
        <f t="shared" si="44"/>
        <v>0</v>
      </c>
      <c r="J96" s="101">
        <f t="shared" ref="J96:J97" si="61">D96*E96</f>
        <v>5459.71</v>
      </c>
      <c r="K96" s="101">
        <f t="shared" ref="K96:K97" si="62">(J96/E96)*F96</f>
        <v>5459.71</v>
      </c>
      <c r="L96" s="101">
        <f t="shared" ref="L96:L97" si="63">(J96/E96)*H96</f>
        <v>5459.71</v>
      </c>
      <c r="M96" s="101">
        <f t="shared" ref="M96:M97" si="64">J96-L96</f>
        <v>0</v>
      </c>
    </row>
    <row r="97" spans="1:16">
      <c r="A97" s="95" t="s">
        <v>158</v>
      </c>
      <c r="B97" s="118" t="s">
        <v>403</v>
      </c>
      <c r="C97" s="97" t="s">
        <v>402</v>
      </c>
      <c r="D97" s="119">
        <v>742.32</v>
      </c>
      <c r="E97" s="99">
        <v>1</v>
      </c>
      <c r="F97" s="99"/>
      <c r="G97" s="100"/>
      <c r="H97" s="100">
        <f t="shared" si="43"/>
        <v>0</v>
      </c>
      <c r="I97" s="100">
        <f t="shared" si="44"/>
        <v>1</v>
      </c>
      <c r="J97" s="101">
        <f t="shared" si="61"/>
        <v>742.32</v>
      </c>
      <c r="K97" s="101">
        <f t="shared" si="62"/>
        <v>0</v>
      </c>
      <c r="L97" s="101">
        <f t="shared" si="63"/>
        <v>0</v>
      </c>
      <c r="M97" s="101">
        <f t="shared" si="64"/>
        <v>742.32</v>
      </c>
    </row>
    <row r="98" spans="1:16">
      <c r="A98" s="95"/>
      <c r="B98" s="118"/>
      <c r="C98" s="97"/>
      <c r="D98" s="119"/>
      <c r="E98" s="99"/>
      <c r="F98" s="99"/>
      <c r="G98" s="100"/>
      <c r="H98" s="100"/>
      <c r="I98" s="100"/>
      <c r="J98" s="101"/>
      <c r="K98" s="101"/>
      <c r="L98" s="101"/>
      <c r="M98" s="101"/>
    </row>
    <row r="99" spans="1:16">
      <c r="A99" s="95"/>
      <c r="B99" s="118"/>
      <c r="C99" s="97"/>
      <c r="D99" s="119"/>
      <c r="E99" s="99"/>
      <c r="F99" s="99"/>
      <c r="G99" s="100"/>
      <c r="H99" s="100"/>
      <c r="I99" s="100"/>
      <c r="J99" s="101"/>
      <c r="K99" s="101"/>
      <c r="L99" s="101"/>
      <c r="M99" s="101"/>
    </row>
    <row r="100" spans="1:16">
      <c r="A100" s="153" t="s">
        <v>289</v>
      </c>
      <c r="B100" s="154"/>
      <c r="C100" s="153"/>
      <c r="D100" s="155"/>
      <c r="E100" s="155"/>
      <c r="F100" s="155"/>
      <c r="G100" s="155"/>
      <c r="H100" s="155"/>
      <c r="I100" s="155"/>
      <c r="J100" s="155">
        <f>SUM(J23:J97)/2+12.69</f>
        <v>123999.99799999999</v>
      </c>
      <c r="K100" s="155">
        <f>SUM(K23:K97)/2</f>
        <v>33101.781000000003</v>
      </c>
      <c r="L100" s="155">
        <f>SUM(L23:L97)/2</f>
        <v>33101.781000000003</v>
      </c>
      <c r="M100" s="155">
        <f>SUM(M23:M97)/2+12.69</f>
        <v>90898.217000000019</v>
      </c>
    </row>
    <row r="101" spans="1:16">
      <c r="A101" s="97"/>
      <c r="B101" s="120"/>
      <c r="C101" s="97"/>
      <c r="D101" s="99"/>
      <c r="E101" s="99"/>
      <c r="F101" s="99"/>
      <c r="G101" s="99"/>
      <c r="H101" s="99"/>
      <c r="I101" s="99"/>
      <c r="J101" s="99"/>
      <c r="K101" s="99"/>
      <c r="L101" s="99"/>
      <c r="M101" s="99"/>
    </row>
    <row r="103" spans="1:16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</row>
    <row r="104" spans="1:16">
      <c r="A104" s="123"/>
      <c r="B104" s="124"/>
      <c r="C104" s="84"/>
      <c r="D104" s="84"/>
      <c r="E104" s="84"/>
      <c r="F104" s="124"/>
      <c r="G104" s="84"/>
      <c r="H104" s="84"/>
      <c r="I104" s="84"/>
      <c r="J104" s="84"/>
      <c r="K104" s="84"/>
      <c r="L104" s="84"/>
      <c r="M104" s="84"/>
      <c r="N104" s="84"/>
      <c r="O104" s="84"/>
      <c r="P104" s="84"/>
    </row>
    <row r="105" spans="1:16">
      <c r="A105" s="123"/>
      <c r="B105" s="125"/>
      <c r="C105" s="94"/>
      <c r="D105" s="94"/>
      <c r="E105" s="94"/>
      <c r="F105" s="125"/>
      <c r="G105" s="94"/>
      <c r="H105" s="94"/>
      <c r="I105" s="94"/>
      <c r="J105" s="94"/>
      <c r="K105" s="94"/>
      <c r="L105" s="94"/>
      <c r="M105" s="84"/>
      <c r="N105" s="84"/>
      <c r="O105" s="84"/>
      <c r="P105" s="84"/>
    </row>
    <row r="106" spans="1:16">
      <c r="A106" s="123"/>
      <c r="B106" s="124"/>
      <c r="C106" s="84"/>
      <c r="D106" s="84"/>
      <c r="E106" s="84"/>
      <c r="F106" s="124"/>
      <c r="G106" s="84"/>
      <c r="H106" s="84"/>
      <c r="I106" s="84"/>
      <c r="J106" s="84"/>
      <c r="K106" s="84"/>
      <c r="L106" s="84"/>
      <c r="M106" s="84"/>
      <c r="N106" s="84"/>
      <c r="O106" s="84"/>
      <c r="P106" s="84"/>
    </row>
  </sheetData>
  <mergeCells count="16">
    <mergeCell ref="E21:I21"/>
    <mergeCell ref="J21:M21"/>
    <mergeCell ref="A21:A22"/>
    <mergeCell ref="B21:B22"/>
    <mergeCell ref="C21:C22"/>
    <mergeCell ref="J16:K16"/>
    <mergeCell ref="L16:M16"/>
    <mergeCell ref="J17:K17"/>
    <mergeCell ref="L17:M17"/>
    <mergeCell ref="A18:M20"/>
    <mergeCell ref="A1:B6"/>
    <mergeCell ref="A8:B8"/>
    <mergeCell ref="J14:K14"/>
    <mergeCell ref="L14:M14"/>
    <mergeCell ref="J15:K15"/>
    <mergeCell ref="L15:M15"/>
  </mergeCells>
  <printOptions horizontalCentered="1"/>
  <pageMargins left="0.70866141732283472" right="0.37" top="0.74803149606299213" bottom="0.74803149606299213" header="0.31496062992125984" footer="0.31496062992125984"/>
  <pageSetup paperSize="9" scale="48" fitToWidth="0" orientation="landscape" r:id="rId1"/>
  <headerFooter>
    <oddFooter>&amp;CPágina &amp;P</oddFooter>
  </headerFooter>
  <drawing r:id="rId2"/>
  <extLst>
    <ext uri="smNativeData">
      <pm:sheetPrefs xmlns:pm="smNativeData" day="16834170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44"/>
  <sheetViews>
    <sheetView topLeftCell="A31" zoomScale="70" workbookViewId="0">
      <selection activeCell="G39" sqref="G39"/>
    </sheetView>
  </sheetViews>
  <sheetFormatPr defaultColWidth="8.7109375" defaultRowHeight="12.75"/>
  <cols>
    <col min="1" max="1" width="7.5703125" style="23" customWidth="1"/>
    <col min="2" max="2" width="74.42578125" style="23" customWidth="1"/>
    <col min="3" max="3" width="6.5703125" style="23" customWidth="1"/>
    <col min="4" max="4" width="13.5703125" style="23" customWidth="1"/>
    <col min="5" max="5" width="12.140625" style="23" customWidth="1"/>
    <col min="6" max="6" width="12.7109375" style="23" customWidth="1"/>
    <col min="7" max="8" width="12.7109375" style="24" customWidth="1"/>
    <col min="9" max="9" width="12.7109375" style="23" customWidth="1"/>
    <col min="10" max="11" width="12.7109375" style="24" customWidth="1"/>
    <col min="12" max="12" width="12.7109375" style="23" customWidth="1"/>
    <col min="13" max="14" width="12.7109375" style="24" customWidth="1"/>
    <col min="15" max="15" width="12.7109375" style="23" customWidth="1"/>
    <col min="16" max="17" width="12.7109375" style="24" customWidth="1"/>
    <col min="18" max="254" width="9.140625" style="23" customWidth="1"/>
    <col min="255" max="256" width="9" style="23" customWidth="1"/>
    <col min="257" max="16384" width="8.7109375" style="23"/>
  </cols>
  <sheetData>
    <row r="1" spans="1:17" ht="12.75" customHeight="1">
      <c r="A1" s="172"/>
      <c r="B1" s="172"/>
      <c r="C1" s="11"/>
      <c r="D1" s="11"/>
      <c r="E1" s="11"/>
      <c r="F1" s="11"/>
      <c r="G1" s="12"/>
      <c r="H1" s="12"/>
      <c r="I1" s="11"/>
      <c r="J1" s="12"/>
      <c r="K1" s="12"/>
      <c r="L1" s="11"/>
      <c r="M1" s="12"/>
      <c r="N1" s="12"/>
      <c r="O1" s="11"/>
      <c r="P1" s="12"/>
      <c r="Q1" s="12"/>
    </row>
    <row r="2" spans="1:17" ht="12.75" customHeight="1">
      <c r="A2" s="172"/>
      <c r="B2" s="172"/>
      <c r="C2" s="11"/>
      <c r="D2" s="11"/>
      <c r="E2" s="11"/>
      <c r="F2" s="11"/>
      <c r="G2" s="12"/>
      <c r="H2" s="12"/>
      <c r="I2" s="11"/>
      <c r="J2" s="12"/>
      <c r="K2" s="12"/>
      <c r="L2" s="11"/>
      <c r="M2" s="12"/>
      <c r="N2" s="12"/>
      <c r="O2" s="11"/>
      <c r="P2" s="12"/>
      <c r="Q2" s="12"/>
    </row>
    <row r="3" spans="1:17" ht="12.75" customHeight="1">
      <c r="A3" s="172"/>
      <c r="B3" s="172"/>
      <c r="C3" s="11"/>
      <c r="D3" s="11"/>
      <c r="E3" s="11"/>
      <c r="F3" s="11"/>
      <c r="G3" s="12"/>
      <c r="H3" s="12"/>
      <c r="I3" s="11"/>
      <c r="J3" s="12"/>
      <c r="K3" s="12"/>
      <c r="L3" s="11"/>
      <c r="M3" s="12"/>
      <c r="N3" s="12"/>
      <c r="O3" s="11"/>
      <c r="P3" s="12"/>
      <c r="Q3" s="12"/>
    </row>
    <row r="4" spans="1:17" ht="12.75" customHeight="1">
      <c r="A4" s="172"/>
      <c r="B4" s="172"/>
      <c r="C4" s="11"/>
      <c r="D4" s="11"/>
      <c r="E4" s="11"/>
      <c r="F4" s="11"/>
      <c r="G4" s="12"/>
      <c r="H4" s="12"/>
      <c r="I4" s="11"/>
      <c r="J4" s="12"/>
      <c r="K4" s="12"/>
      <c r="L4" s="11"/>
      <c r="M4" s="12"/>
      <c r="N4" s="12"/>
      <c r="O4" s="11"/>
      <c r="P4" s="12"/>
      <c r="Q4" s="12"/>
    </row>
    <row r="5" spans="1:17" ht="12.75" customHeight="1">
      <c r="A5" s="172"/>
      <c r="B5" s="172"/>
      <c r="C5" s="11"/>
      <c r="D5" s="11"/>
      <c r="E5" s="11"/>
      <c r="F5" s="11"/>
      <c r="G5" s="12"/>
      <c r="H5" s="12"/>
      <c r="I5" s="11"/>
      <c r="J5" s="12"/>
      <c r="K5" s="12"/>
      <c r="L5" s="11"/>
      <c r="M5" s="12"/>
      <c r="N5" s="12"/>
      <c r="O5" s="11"/>
      <c r="P5" s="12"/>
      <c r="Q5" s="12"/>
    </row>
    <row r="6" spans="1:17" ht="12.75" customHeight="1">
      <c r="A6" s="172"/>
      <c r="B6" s="172"/>
      <c r="C6" s="11"/>
      <c r="D6" s="11"/>
      <c r="E6" s="11"/>
      <c r="F6" s="11"/>
      <c r="G6" s="12"/>
      <c r="H6" s="12"/>
      <c r="I6" s="11"/>
      <c r="J6" s="12"/>
      <c r="K6" s="12"/>
      <c r="L6" s="11"/>
      <c r="M6" s="12"/>
      <c r="N6" s="12"/>
      <c r="O6" s="11"/>
      <c r="P6" s="12"/>
      <c r="Q6" s="12"/>
    </row>
    <row r="8" spans="1:17" ht="13.35" customHeight="1">
      <c r="A8" s="173" t="str">
        <f>DADOS!C10</f>
        <v>CONSTRUTORA: ACC CONSTRUÇÕES EIRELI</v>
      </c>
      <c r="B8" s="173"/>
      <c r="C8" s="25"/>
      <c r="D8" s="25"/>
      <c r="E8" s="25"/>
      <c r="F8" s="25"/>
      <c r="G8" s="26"/>
      <c r="H8" s="26"/>
    </row>
    <row r="9" spans="1:17" ht="15">
      <c r="A9" s="51" t="str">
        <f>DADOS!C11</f>
        <v>CNPJ: 15.195.707/0001-78</v>
      </c>
      <c r="B9" s="52"/>
      <c r="C9" s="27"/>
      <c r="D9" s="27"/>
      <c r="E9" s="27"/>
      <c r="F9" s="27"/>
      <c r="G9" s="28"/>
      <c r="H9" s="28"/>
    </row>
    <row r="10" spans="1:17">
      <c r="A10" s="27"/>
      <c r="B10" s="27"/>
      <c r="C10" s="27"/>
      <c r="D10" s="27"/>
      <c r="E10" s="27"/>
      <c r="F10" s="27"/>
      <c r="G10" s="28"/>
      <c r="H10" s="28"/>
      <c r="I10" s="13"/>
      <c r="J10" s="14"/>
    </row>
    <row r="11" spans="1:17">
      <c r="A11" s="61"/>
      <c r="B11" s="1"/>
      <c r="C11" s="15"/>
      <c r="D11" s="16"/>
      <c r="E11" s="17"/>
      <c r="F11" s="17"/>
      <c r="G11" s="18"/>
      <c r="H11" s="18"/>
      <c r="I11" s="13"/>
      <c r="J11" s="19"/>
    </row>
    <row r="12" spans="1:17" ht="15.75">
      <c r="A12" s="61"/>
      <c r="B12" s="1"/>
      <c r="C12" s="15"/>
      <c r="D12" s="16"/>
      <c r="E12" s="17"/>
      <c r="F12" s="17"/>
      <c r="G12" s="18"/>
      <c r="H12" s="18"/>
      <c r="I12" s="13"/>
      <c r="J12" s="19"/>
      <c r="O12" s="47" t="s">
        <v>12</v>
      </c>
      <c r="P12" s="46"/>
      <c r="Q12" s="49"/>
    </row>
    <row r="13" spans="1:17" ht="18">
      <c r="A13" s="50" t="str">
        <f>DADOS!C7</f>
        <v>ORGÃO: TRIBUNAL DE CONTAS DO ESTADO DO RIO GRANDE DO NORTE</v>
      </c>
      <c r="B13" s="15"/>
      <c r="C13" s="20"/>
      <c r="D13" s="20"/>
      <c r="E13" s="15"/>
      <c r="F13" s="17"/>
      <c r="G13" s="18"/>
      <c r="H13" s="21"/>
      <c r="I13" s="13"/>
      <c r="J13" s="19"/>
      <c r="O13" s="47" t="s">
        <v>13</v>
      </c>
      <c r="P13" s="17" t="str">
        <f>DADOS!C18</f>
        <v>Natal/RN</v>
      </c>
      <c r="Q13" s="49"/>
    </row>
    <row r="14" spans="1:17" ht="18">
      <c r="A14" s="50"/>
      <c r="B14" s="27"/>
      <c r="C14" s="27"/>
      <c r="D14" s="27"/>
      <c r="E14" s="27"/>
      <c r="F14" s="27"/>
      <c r="G14" s="28"/>
      <c r="H14" s="28"/>
    </row>
    <row r="15" spans="1:17" ht="18">
      <c r="A15" s="50" t="str">
        <f>DADOS!C14</f>
        <v>OBRA: TCE: Reforma e Adequação do Pavimento Térreo e Sexto Andar da sede do TCE/RN</v>
      </c>
      <c r="B15" s="27"/>
      <c r="C15" s="27"/>
      <c r="D15" s="27"/>
      <c r="E15" s="27"/>
      <c r="F15" s="27"/>
      <c r="G15" s="28"/>
      <c r="H15" s="28"/>
    </row>
    <row r="16" spans="1:17" ht="18">
      <c r="A16" s="50"/>
      <c r="B16" s="27"/>
      <c r="C16" s="27"/>
      <c r="D16" s="27"/>
      <c r="E16" s="27"/>
      <c r="F16" s="27"/>
      <c r="G16" s="28"/>
      <c r="H16" s="28"/>
    </row>
    <row r="17" spans="1:17" ht="18">
      <c r="A17" s="50"/>
      <c r="B17" s="27"/>
      <c r="C17" s="27"/>
      <c r="D17" s="27"/>
      <c r="E17" s="27"/>
      <c r="F17" s="27"/>
      <c r="G17" s="28"/>
      <c r="H17" s="28"/>
    </row>
    <row r="18" spans="1:17">
      <c r="A18" s="179" t="s">
        <v>290</v>
      </c>
      <c r="B18" s="180"/>
      <c r="C18" s="180"/>
      <c r="D18" s="180"/>
      <c r="E18" s="181"/>
      <c r="F18" s="174"/>
      <c r="G18" s="175"/>
      <c r="H18" s="175"/>
      <c r="I18" s="176"/>
      <c r="J18" s="177"/>
      <c r="K18" s="177"/>
      <c r="L18" s="176"/>
      <c r="M18" s="177"/>
      <c r="N18" s="177"/>
      <c r="O18" s="176"/>
      <c r="P18" s="177"/>
      <c r="Q18" s="178"/>
    </row>
    <row r="19" spans="1:17">
      <c r="A19" s="182"/>
      <c r="B19" s="183"/>
      <c r="C19" s="183"/>
      <c r="D19" s="183"/>
      <c r="E19" s="184"/>
      <c r="F19" s="185" t="s">
        <v>291</v>
      </c>
      <c r="G19" s="186"/>
      <c r="H19" s="186"/>
      <c r="I19" s="187" t="s">
        <v>292</v>
      </c>
      <c r="J19" s="186"/>
      <c r="K19" s="186"/>
      <c r="L19" s="187" t="s">
        <v>293</v>
      </c>
      <c r="M19" s="186"/>
      <c r="N19" s="186"/>
      <c r="O19" s="187" t="s">
        <v>294</v>
      </c>
      <c r="P19" s="186"/>
      <c r="Q19" s="186"/>
    </row>
    <row r="20" spans="1:17" ht="33.75">
      <c r="A20" s="62" t="s">
        <v>19</v>
      </c>
      <c r="B20" s="48" t="s">
        <v>20</v>
      </c>
      <c r="C20" s="63" t="s">
        <v>295</v>
      </c>
      <c r="D20" s="63" t="s">
        <v>296</v>
      </c>
      <c r="E20" s="63" t="s">
        <v>297</v>
      </c>
      <c r="F20" s="59" t="s">
        <v>298</v>
      </c>
      <c r="G20" s="60" t="s">
        <v>299</v>
      </c>
      <c r="H20" s="60" t="s">
        <v>300</v>
      </c>
      <c r="I20" s="59" t="s">
        <v>298</v>
      </c>
      <c r="J20" s="60" t="s">
        <v>299</v>
      </c>
      <c r="K20" s="60" t="s">
        <v>300</v>
      </c>
      <c r="L20" s="59" t="s">
        <v>298</v>
      </c>
      <c r="M20" s="60" t="s">
        <v>299</v>
      </c>
      <c r="N20" s="60" t="s">
        <v>300</v>
      </c>
      <c r="O20" s="59" t="s">
        <v>298</v>
      </c>
      <c r="P20" s="60" t="s">
        <v>299</v>
      </c>
      <c r="Q20" s="60" t="s">
        <v>300</v>
      </c>
    </row>
    <row r="21" spans="1:17">
      <c r="A21" s="38" t="s">
        <v>32</v>
      </c>
      <c r="B21" s="39" t="s">
        <v>33</v>
      </c>
      <c r="C21" s="41"/>
      <c r="D21" s="53">
        <v>889.6</v>
      </c>
      <c r="E21" s="54"/>
      <c r="F21" s="53">
        <v>889.6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1:17">
      <c r="A22" s="6" t="s">
        <v>34</v>
      </c>
      <c r="B22" s="5" t="s">
        <v>35</v>
      </c>
      <c r="C22" s="6" t="s">
        <v>36</v>
      </c>
      <c r="D22" s="4">
        <v>889.6</v>
      </c>
      <c r="E22" s="29">
        <f>MED!L24/D22</f>
        <v>3.8938455485611505</v>
      </c>
      <c r="F22" s="4">
        <v>889.6</v>
      </c>
      <c r="G22" s="29">
        <f>F22/D22</f>
        <v>1</v>
      </c>
      <c r="H22" s="29">
        <f>G22</f>
        <v>1</v>
      </c>
      <c r="I22" s="4"/>
      <c r="J22" s="29">
        <f>I22/D22</f>
        <v>0</v>
      </c>
      <c r="K22" s="29">
        <f>H22+J22</f>
        <v>1</v>
      </c>
      <c r="L22" s="4"/>
      <c r="M22" s="29">
        <f>L22/D22</f>
        <v>0</v>
      </c>
      <c r="N22" s="29">
        <f>K22+M22</f>
        <v>1</v>
      </c>
      <c r="O22" s="4"/>
      <c r="P22" s="29">
        <f>O22/D22</f>
        <v>0</v>
      </c>
      <c r="Q22" s="29">
        <f>N22+P22</f>
        <v>1</v>
      </c>
    </row>
    <row r="23" spans="1:17">
      <c r="A23" s="38" t="s">
        <v>37</v>
      </c>
      <c r="B23" s="39" t="s">
        <v>38</v>
      </c>
      <c r="C23" s="38"/>
      <c r="D23" s="53">
        <v>29324.04</v>
      </c>
      <c r="E23" s="55"/>
      <c r="F23" s="56">
        <v>18318.87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17" ht="25.5">
      <c r="A24" s="2" t="s">
        <v>39</v>
      </c>
      <c r="B24" s="3" t="s">
        <v>40</v>
      </c>
      <c r="C24" s="2" t="s">
        <v>41</v>
      </c>
      <c r="D24" s="4">
        <v>1110.1500000000001</v>
      </c>
      <c r="E24" s="29">
        <f>MED!L27/D24</f>
        <v>1.0607125163266224</v>
      </c>
      <c r="F24" s="4">
        <v>1110.1500000000001</v>
      </c>
      <c r="G24" s="29">
        <f t="shared" ref="G24:G34" si="0">F24/D24</f>
        <v>1</v>
      </c>
      <c r="H24" s="29">
        <f t="shared" ref="H24:H34" si="1">G24</f>
        <v>1</v>
      </c>
      <c r="I24" s="4"/>
      <c r="J24" s="29">
        <f t="shared" ref="J24:J34" si="2">I24/D24</f>
        <v>0</v>
      </c>
      <c r="K24" s="29">
        <f t="shared" ref="K24:K34" si="3">H24+J24</f>
        <v>1</v>
      </c>
      <c r="L24" s="4"/>
      <c r="M24" s="29">
        <f t="shared" ref="M24:M34" si="4">L24/D24</f>
        <v>0</v>
      </c>
      <c r="N24" s="29">
        <f t="shared" ref="N24:N34" si="5">K24+M24</f>
        <v>1</v>
      </c>
      <c r="O24" s="4"/>
      <c r="P24" s="29">
        <f t="shared" ref="P24:P34" si="6">O24/D24</f>
        <v>0</v>
      </c>
      <c r="Q24" s="29">
        <f t="shared" ref="Q24:Q34" si="7">N24+P24</f>
        <v>1</v>
      </c>
    </row>
    <row r="25" spans="1:17" ht="38.25">
      <c r="A25" s="2" t="s">
        <v>42</v>
      </c>
      <c r="B25" s="3" t="s">
        <v>43</v>
      </c>
      <c r="C25" s="2" t="s">
        <v>41</v>
      </c>
      <c r="D25" s="4">
        <v>1545.68</v>
      </c>
      <c r="E25" s="29">
        <f>MED!L28/D25</f>
        <v>0.3581206976864551</v>
      </c>
      <c r="F25" s="4">
        <v>1545.68</v>
      </c>
      <c r="G25" s="29">
        <f t="shared" si="0"/>
        <v>1</v>
      </c>
      <c r="H25" s="29">
        <f t="shared" si="1"/>
        <v>1</v>
      </c>
      <c r="I25" s="4"/>
      <c r="J25" s="29">
        <f t="shared" si="2"/>
        <v>0</v>
      </c>
      <c r="K25" s="29">
        <f t="shared" si="3"/>
        <v>1</v>
      </c>
      <c r="L25" s="4"/>
      <c r="M25" s="29">
        <f t="shared" si="4"/>
        <v>0</v>
      </c>
      <c r="N25" s="29">
        <f t="shared" si="5"/>
        <v>1</v>
      </c>
      <c r="O25" s="4"/>
      <c r="P25" s="29">
        <f t="shared" si="6"/>
        <v>0</v>
      </c>
      <c r="Q25" s="29">
        <f t="shared" si="7"/>
        <v>1</v>
      </c>
    </row>
    <row r="26" spans="1:17" ht="25.5">
      <c r="A26" s="2" t="s">
        <v>44</v>
      </c>
      <c r="B26" s="3" t="s">
        <v>45</v>
      </c>
      <c r="C26" s="2" t="s">
        <v>41</v>
      </c>
      <c r="D26" s="4">
        <v>3097.84</v>
      </c>
      <c r="E26" s="29">
        <f>MED!L29/D26</f>
        <v>0.11129044753763911</v>
      </c>
      <c r="F26" s="4">
        <v>3097.84</v>
      </c>
      <c r="G26" s="29">
        <f t="shared" si="0"/>
        <v>1</v>
      </c>
      <c r="H26" s="29">
        <f t="shared" si="1"/>
        <v>1</v>
      </c>
      <c r="I26" s="4"/>
      <c r="J26" s="29">
        <f t="shared" si="2"/>
        <v>0</v>
      </c>
      <c r="K26" s="29">
        <f t="shared" si="3"/>
        <v>1</v>
      </c>
      <c r="L26" s="4"/>
      <c r="M26" s="29">
        <f t="shared" si="4"/>
        <v>0</v>
      </c>
      <c r="N26" s="29">
        <f t="shared" si="5"/>
        <v>1</v>
      </c>
      <c r="O26" s="4"/>
      <c r="P26" s="29">
        <f t="shared" si="6"/>
        <v>0</v>
      </c>
      <c r="Q26" s="29">
        <f t="shared" si="7"/>
        <v>1</v>
      </c>
    </row>
    <row r="27" spans="1:17" ht="38.25">
      <c r="A27" s="2" t="s">
        <v>46</v>
      </c>
      <c r="B27" s="3" t="s">
        <v>47</v>
      </c>
      <c r="C27" s="2" t="s">
        <v>41</v>
      </c>
      <c r="D27" s="4">
        <v>372</v>
      </c>
      <c r="E27" s="29">
        <f>MED!L30/D27</f>
        <v>0.23574193548387096</v>
      </c>
      <c r="F27" s="4">
        <v>372</v>
      </c>
      <c r="G27" s="29">
        <f t="shared" si="0"/>
        <v>1</v>
      </c>
      <c r="H27" s="29">
        <f t="shared" si="1"/>
        <v>1</v>
      </c>
      <c r="I27" s="4"/>
      <c r="J27" s="29">
        <f t="shared" si="2"/>
        <v>0</v>
      </c>
      <c r="K27" s="29">
        <f t="shared" si="3"/>
        <v>1</v>
      </c>
      <c r="L27" s="4"/>
      <c r="M27" s="29">
        <f t="shared" si="4"/>
        <v>0</v>
      </c>
      <c r="N27" s="29">
        <f t="shared" si="5"/>
        <v>1</v>
      </c>
      <c r="O27" s="4"/>
      <c r="P27" s="29">
        <f t="shared" si="6"/>
        <v>0</v>
      </c>
      <c r="Q27" s="29">
        <f t="shared" si="7"/>
        <v>1</v>
      </c>
    </row>
    <row r="28" spans="1:17">
      <c r="A28" s="2" t="s">
        <v>48</v>
      </c>
      <c r="B28" s="3" t="s">
        <v>49</v>
      </c>
      <c r="C28" s="2" t="s">
        <v>41</v>
      </c>
      <c r="D28" s="4">
        <v>714</v>
      </c>
      <c r="E28" s="29">
        <f>MED!L38/D28</f>
        <v>1.0292156862745099</v>
      </c>
      <c r="F28" s="4">
        <v>714</v>
      </c>
      <c r="G28" s="29">
        <f t="shared" si="0"/>
        <v>1</v>
      </c>
      <c r="H28" s="29">
        <f t="shared" si="1"/>
        <v>1</v>
      </c>
      <c r="I28" s="4"/>
      <c r="J28" s="29">
        <f t="shared" si="2"/>
        <v>0</v>
      </c>
      <c r="K28" s="29">
        <f t="shared" si="3"/>
        <v>1</v>
      </c>
      <c r="L28" s="4"/>
      <c r="M28" s="29">
        <f t="shared" si="4"/>
        <v>0</v>
      </c>
      <c r="N28" s="29">
        <f t="shared" si="5"/>
        <v>1</v>
      </c>
      <c r="O28" s="4"/>
      <c r="P28" s="29">
        <f t="shared" si="6"/>
        <v>0</v>
      </c>
      <c r="Q28" s="29">
        <f t="shared" si="7"/>
        <v>1</v>
      </c>
    </row>
    <row r="29" spans="1:17" ht="25.5">
      <c r="A29" s="2" t="s">
        <v>50</v>
      </c>
      <c r="B29" s="3" t="s">
        <v>51</v>
      </c>
      <c r="C29" s="2" t="s">
        <v>52</v>
      </c>
      <c r="D29" s="4">
        <v>1851.2</v>
      </c>
      <c r="E29" s="29">
        <f>MED!L39/D29</f>
        <v>5.0081028522039751E-2</v>
      </c>
      <c r="F29" s="4">
        <v>1851.2</v>
      </c>
      <c r="G29" s="29">
        <f t="shared" si="0"/>
        <v>1</v>
      </c>
      <c r="H29" s="29">
        <f t="shared" si="1"/>
        <v>1</v>
      </c>
      <c r="I29" s="4"/>
      <c r="J29" s="29">
        <f t="shared" si="2"/>
        <v>0</v>
      </c>
      <c r="K29" s="29">
        <f t="shared" si="3"/>
        <v>1</v>
      </c>
      <c r="L29" s="4"/>
      <c r="M29" s="29">
        <f t="shared" si="4"/>
        <v>0</v>
      </c>
      <c r="N29" s="29">
        <f t="shared" si="5"/>
        <v>1</v>
      </c>
      <c r="O29" s="4"/>
      <c r="P29" s="29">
        <f t="shared" si="6"/>
        <v>0</v>
      </c>
      <c r="Q29" s="29">
        <f t="shared" si="7"/>
        <v>1</v>
      </c>
    </row>
    <row r="30" spans="1:17">
      <c r="A30" s="2" t="s">
        <v>53</v>
      </c>
      <c r="B30" s="3" t="s">
        <v>54</v>
      </c>
      <c r="C30" s="2" t="s">
        <v>55</v>
      </c>
      <c r="D30" s="4">
        <v>1004</v>
      </c>
      <c r="E30" s="29">
        <f>MED!L40/D30</f>
        <v>0.45856573705179282</v>
      </c>
      <c r="F30" s="4">
        <v>0</v>
      </c>
      <c r="G30" s="29">
        <f t="shared" si="0"/>
        <v>0</v>
      </c>
      <c r="H30" s="29">
        <f t="shared" si="1"/>
        <v>0</v>
      </c>
      <c r="I30" s="4"/>
      <c r="J30" s="29">
        <f t="shared" si="2"/>
        <v>0</v>
      </c>
      <c r="K30" s="29">
        <f t="shared" si="3"/>
        <v>0</v>
      </c>
      <c r="L30" s="4"/>
      <c r="M30" s="29">
        <f t="shared" si="4"/>
        <v>0</v>
      </c>
      <c r="N30" s="29">
        <f t="shared" si="5"/>
        <v>0</v>
      </c>
      <c r="O30" s="4"/>
      <c r="P30" s="29">
        <f t="shared" si="6"/>
        <v>0</v>
      </c>
      <c r="Q30" s="29">
        <f t="shared" si="7"/>
        <v>0</v>
      </c>
    </row>
    <row r="31" spans="1:17" ht="25.5">
      <c r="A31" s="2" t="s">
        <v>56</v>
      </c>
      <c r="B31" s="3" t="s">
        <v>57</v>
      </c>
      <c r="C31" s="2" t="s">
        <v>58</v>
      </c>
      <c r="D31" s="4">
        <v>367.2</v>
      </c>
      <c r="E31" s="29">
        <f>MED!L41/D31</f>
        <v>1.0980392156862746</v>
      </c>
      <c r="F31" s="4">
        <v>367.2</v>
      </c>
      <c r="G31" s="29">
        <f t="shared" si="0"/>
        <v>1</v>
      </c>
      <c r="H31" s="29">
        <f t="shared" si="1"/>
        <v>1</v>
      </c>
      <c r="I31" s="4"/>
      <c r="J31" s="29">
        <f t="shared" si="2"/>
        <v>0</v>
      </c>
      <c r="K31" s="29">
        <f t="shared" si="3"/>
        <v>1</v>
      </c>
      <c r="L31" s="4"/>
      <c r="M31" s="29">
        <f t="shared" si="4"/>
        <v>0</v>
      </c>
      <c r="N31" s="29">
        <f t="shared" si="5"/>
        <v>1</v>
      </c>
      <c r="O31" s="4"/>
      <c r="P31" s="29">
        <f t="shared" si="6"/>
        <v>0</v>
      </c>
      <c r="Q31" s="29">
        <f t="shared" si="7"/>
        <v>1</v>
      </c>
    </row>
    <row r="32" spans="1:17" ht="38.25">
      <c r="A32" s="2" t="s">
        <v>59</v>
      </c>
      <c r="B32" s="3" t="s">
        <v>60</v>
      </c>
      <c r="C32" s="2" t="s">
        <v>61</v>
      </c>
      <c r="D32" s="4">
        <v>17743.439999999995</v>
      </c>
      <c r="E32" s="29" t="e">
        <f>MED!#REF!/D32</f>
        <v>#REF!</v>
      </c>
      <c r="F32" s="4">
        <v>8871.7199999999993</v>
      </c>
      <c r="G32" s="29">
        <f t="shared" si="0"/>
        <v>0.50000000000000011</v>
      </c>
      <c r="H32" s="29">
        <f t="shared" si="1"/>
        <v>0.50000000000000011</v>
      </c>
      <c r="I32" s="4"/>
      <c r="J32" s="29">
        <f t="shared" si="2"/>
        <v>0</v>
      </c>
      <c r="K32" s="29">
        <f t="shared" si="3"/>
        <v>0.50000000000000011</v>
      </c>
      <c r="L32" s="4"/>
      <c r="M32" s="29">
        <f t="shared" si="4"/>
        <v>0</v>
      </c>
      <c r="N32" s="29">
        <f t="shared" si="5"/>
        <v>0.50000000000000011</v>
      </c>
      <c r="O32" s="4"/>
      <c r="P32" s="29">
        <f t="shared" si="6"/>
        <v>0</v>
      </c>
      <c r="Q32" s="29">
        <f t="shared" si="7"/>
        <v>0.50000000000000011</v>
      </c>
    </row>
    <row r="33" spans="1:17">
      <c r="A33" s="10" t="s">
        <v>62</v>
      </c>
      <c r="B33" s="9" t="s">
        <v>63</v>
      </c>
      <c r="C33" s="10" t="s">
        <v>55</v>
      </c>
      <c r="D33" s="4">
        <v>389.08</v>
      </c>
      <c r="E33" s="29" t="e">
        <f>MED!#REF!/D33</f>
        <v>#REF!</v>
      </c>
      <c r="F33" s="4">
        <v>389.08</v>
      </c>
      <c r="G33" s="29">
        <f t="shared" si="0"/>
        <v>1</v>
      </c>
      <c r="H33" s="29">
        <f t="shared" si="1"/>
        <v>1</v>
      </c>
      <c r="I33" s="4"/>
      <c r="J33" s="29">
        <f t="shared" si="2"/>
        <v>0</v>
      </c>
      <c r="K33" s="29">
        <f t="shared" si="3"/>
        <v>1</v>
      </c>
      <c r="L33" s="4"/>
      <c r="M33" s="29">
        <f t="shared" si="4"/>
        <v>0</v>
      </c>
      <c r="N33" s="29">
        <f t="shared" si="5"/>
        <v>1</v>
      </c>
      <c r="O33" s="4"/>
      <c r="P33" s="29">
        <f t="shared" si="6"/>
        <v>0</v>
      </c>
      <c r="Q33" s="29">
        <f t="shared" si="7"/>
        <v>1</v>
      </c>
    </row>
    <row r="34" spans="1:17" ht="25.5">
      <c r="A34" s="2" t="s">
        <v>64</v>
      </c>
      <c r="B34" s="3" t="s">
        <v>65</v>
      </c>
      <c r="C34" s="2" t="s">
        <v>55</v>
      </c>
      <c r="D34" s="4">
        <v>1129.45</v>
      </c>
      <c r="E34" s="29" t="e">
        <f>MED!#REF!/D34</f>
        <v>#REF!</v>
      </c>
      <c r="F34" s="4">
        <v>0</v>
      </c>
      <c r="G34" s="29">
        <f t="shared" si="0"/>
        <v>0</v>
      </c>
      <c r="H34" s="29">
        <f t="shared" si="1"/>
        <v>0</v>
      </c>
      <c r="I34" s="4"/>
      <c r="J34" s="29">
        <f t="shared" si="2"/>
        <v>0</v>
      </c>
      <c r="K34" s="29">
        <f t="shared" si="3"/>
        <v>0</v>
      </c>
      <c r="L34" s="4"/>
      <c r="M34" s="29">
        <f t="shared" si="4"/>
        <v>0</v>
      </c>
      <c r="N34" s="29">
        <f t="shared" si="5"/>
        <v>0</v>
      </c>
      <c r="O34" s="4"/>
      <c r="P34" s="29">
        <f t="shared" si="6"/>
        <v>0</v>
      </c>
      <c r="Q34" s="29">
        <f t="shared" si="7"/>
        <v>0</v>
      </c>
    </row>
    <row r="35" spans="1:17">
      <c r="A35" s="41" t="s">
        <v>66</v>
      </c>
      <c r="B35" s="42" t="s">
        <v>67</v>
      </c>
      <c r="C35" s="41"/>
      <c r="D35" s="53">
        <v>20302.083600000002</v>
      </c>
      <c r="E35" s="55"/>
      <c r="F35" s="56">
        <v>20302.083600000002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</row>
    <row r="36" spans="1:17" ht="25.5">
      <c r="A36" s="2" t="s">
        <v>68</v>
      </c>
      <c r="B36" s="3" t="s">
        <v>69</v>
      </c>
      <c r="C36" s="2" t="s">
        <v>70</v>
      </c>
      <c r="D36" s="4">
        <v>12487.68</v>
      </c>
      <c r="E36" s="29">
        <f>MED!L43/D36</f>
        <v>0</v>
      </c>
      <c r="F36" s="4">
        <v>12487.68</v>
      </c>
      <c r="G36" s="29">
        <f>F36/D36</f>
        <v>1</v>
      </c>
      <c r="H36" s="29">
        <f>G36</f>
        <v>1</v>
      </c>
      <c r="I36" s="4"/>
      <c r="J36" s="29">
        <f>I36/D36</f>
        <v>0</v>
      </c>
      <c r="K36" s="29">
        <f>H36+J36</f>
        <v>1</v>
      </c>
      <c r="L36" s="4"/>
      <c r="M36" s="29">
        <f>L36/D36</f>
        <v>0</v>
      </c>
      <c r="N36" s="29">
        <f>K36+M36</f>
        <v>1</v>
      </c>
      <c r="O36" s="4"/>
      <c r="P36" s="29">
        <f>O36/D36</f>
        <v>0</v>
      </c>
      <c r="Q36" s="29">
        <f>N36+P36</f>
        <v>1</v>
      </c>
    </row>
    <row r="37" spans="1:17" ht="25.5">
      <c r="A37" s="10" t="s">
        <v>71</v>
      </c>
      <c r="B37" s="9" t="s">
        <v>72</v>
      </c>
      <c r="C37" s="10" t="s">
        <v>41</v>
      </c>
      <c r="D37" s="4">
        <v>1955.5236</v>
      </c>
      <c r="E37" s="29">
        <f>MED!L44/D37</f>
        <v>0</v>
      </c>
      <c r="F37" s="4">
        <v>1955.5236</v>
      </c>
      <c r="G37" s="29">
        <f>F37/D37</f>
        <v>1</v>
      </c>
      <c r="H37" s="29">
        <f>G37</f>
        <v>1</v>
      </c>
      <c r="I37" s="4"/>
      <c r="J37" s="29">
        <f>I37/D37</f>
        <v>0</v>
      </c>
      <c r="K37" s="29">
        <f>H37+J37</f>
        <v>1</v>
      </c>
      <c r="L37" s="4"/>
      <c r="M37" s="29">
        <f>L37/D37</f>
        <v>0</v>
      </c>
      <c r="N37" s="29">
        <f>K37+M37</f>
        <v>1</v>
      </c>
      <c r="O37" s="4"/>
      <c r="P37" s="29">
        <f>O37/D37</f>
        <v>0</v>
      </c>
      <c r="Q37" s="29">
        <f>N37+P37</f>
        <v>1</v>
      </c>
    </row>
    <row r="38" spans="1:17" ht="38.25">
      <c r="A38" s="2" t="s">
        <v>73</v>
      </c>
      <c r="B38" s="3" t="s">
        <v>74</v>
      </c>
      <c r="C38" s="2" t="s">
        <v>70</v>
      </c>
      <c r="D38" s="4">
        <v>2272.8000000000002</v>
      </c>
      <c r="E38" s="29">
        <f>MED!L48/D38</f>
        <v>0</v>
      </c>
      <c r="F38" s="4">
        <v>2272.8000000000002</v>
      </c>
      <c r="G38" s="29">
        <f>F38/D38</f>
        <v>1</v>
      </c>
      <c r="H38" s="29">
        <f>G38</f>
        <v>1</v>
      </c>
      <c r="I38" s="4"/>
      <c r="J38" s="29">
        <f>I38/D38</f>
        <v>0</v>
      </c>
      <c r="K38" s="29">
        <f>H38+J38</f>
        <v>1</v>
      </c>
      <c r="L38" s="4"/>
      <c r="M38" s="29">
        <f>L38/D38</f>
        <v>0</v>
      </c>
      <c r="N38" s="29">
        <f>K38+M38</f>
        <v>1</v>
      </c>
      <c r="O38" s="4"/>
      <c r="P38" s="29">
        <f>O38/D38</f>
        <v>0</v>
      </c>
      <c r="Q38" s="29">
        <f>N38+P38</f>
        <v>1</v>
      </c>
    </row>
    <row r="39" spans="1:17" ht="38.25">
      <c r="A39" s="2" t="s">
        <v>75</v>
      </c>
      <c r="B39" s="3" t="s">
        <v>76</v>
      </c>
      <c r="C39" s="2" t="s">
        <v>70</v>
      </c>
      <c r="D39" s="4">
        <v>3136.8</v>
      </c>
      <c r="E39" s="29">
        <f>MED!L49/D39</f>
        <v>0</v>
      </c>
      <c r="F39" s="4">
        <v>3136.8</v>
      </c>
      <c r="G39" s="29">
        <f>F39/D39</f>
        <v>1</v>
      </c>
      <c r="H39" s="29">
        <f>G39</f>
        <v>1</v>
      </c>
      <c r="I39" s="4"/>
      <c r="J39" s="29">
        <f>I39/D39</f>
        <v>0</v>
      </c>
      <c r="K39" s="29">
        <f>H39+J39</f>
        <v>1</v>
      </c>
      <c r="L39" s="4"/>
      <c r="M39" s="29">
        <f>L39/D39</f>
        <v>0</v>
      </c>
      <c r="N39" s="29">
        <f>K39+M39</f>
        <v>1</v>
      </c>
      <c r="O39" s="4"/>
      <c r="P39" s="29">
        <f>O39/D39</f>
        <v>0</v>
      </c>
      <c r="Q39" s="29">
        <f>N39+P39</f>
        <v>1</v>
      </c>
    </row>
    <row r="40" spans="1:17">
      <c r="A40" s="2" t="s">
        <v>77</v>
      </c>
      <c r="B40" s="3" t="s">
        <v>78</v>
      </c>
      <c r="C40" s="2" t="s">
        <v>70</v>
      </c>
      <c r="D40" s="4">
        <v>449.28</v>
      </c>
      <c r="E40" s="29">
        <f>MED!L50/D40</f>
        <v>0</v>
      </c>
      <c r="F40" s="4">
        <v>449.28</v>
      </c>
      <c r="G40" s="29">
        <f>F40/D40</f>
        <v>1</v>
      </c>
      <c r="H40" s="29">
        <f>G40</f>
        <v>1</v>
      </c>
      <c r="I40" s="4"/>
      <c r="J40" s="29">
        <f>I40/D40</f>
        <v>0</v>
      </c>
      <c r="K40" s="29">
        <f>H40+J40</f>
        <v>1</v>
      </c>
      <c r="L40" s="4"/>
      <c r="M40" s="29">
        <f>L40/D40</f>
        <v>0</v>
      </c>
      <c r="N40" s="29">
        <f>K40+M40</f>
        <v>1</v>
      </c>
      <c r="O40" s="4"/>
      <c r="P40" s="29">
        <f>O40/D40</f>
        <v>0</v>
      </c>
      <c r="Q40" s="29">
        <f>N40+P40</f>
        <v>1</v>
      </c>
    </row>
    <row r="41" spans="1:17">
      <c r="A41" s="41" t="s">
        <v>79</v>
      </c>
      <c r="B41" s="42" t="s">
        <v>80</v>
      </c>
      <c r="C41" s="41"/>
      <c r="D41" s="53">
        <v>35737.627800000002</v>
      </c>
      <c r="E41" s="55"/>
      <c r="F41" s="56">
        <v>23548.491900000001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1:17" ht="25.5">
      <c r="A42" s="10" t="s">
        <v>81</v>
      </c>
      <c r="B42" s="9" t="s">
        <v>82</v>
      </c>
      <c r="C42" s="10" t="s">
        <v>70</v>
      </c>
      <c r="D42" s="4">
        <v>443.61</v>
      </c>
      <c r="E42" s="29">
        <f>MED!L52/D42</f>
        <v>0</v>
      </c>
      <c r="F42" s="4">
        <v>0</v>
      </c>
      <c r="G42" s="29">
        <f t="shared" ref="G42:G52" si="8">F42/D42</f>
        <v>0</v>
      </c>
      <c r="H42" s="29">
        <f t="shared" ref="H42:H52" si="9">G42</f>
        <v>0</v>
      </c>
      <c r="I42" s="4"/>
      <c r="J42" s="29">
        <f t="shared" ref="J42:J52" si="10">I42/D42</f>
        <v>0</v>
      </c>
      <c r="K42" s="29">
        <f t="shared" ref="K42:K52" si="11">H42+J42</f>
        <v>0</v>
      </c>
      <c r="L42" s="4"/>
      <c r="M42" s="29">
        <f t="shared" ref="M42:M52" si="12">L42/D42</f>
        <v>0</v>
      </c>
      <c r="N42" s="29">
        <f t="shared" ref="N42:N52" si="13">K42+M42</f>
        <v>0</v>
      </c>
      <c r="O42" s="4"/>
      <c r="P42" s="29">
        <f t="shared" ref="P42:P52" si="14">O42/D42</f>
        <v>0</v>
      </c>
      <c r="Q42" s="29">
        <f t="shared" ref="Q42:Q52" si="15">N42+P42</f>
        <v>0</v>
      </c>
    </row>
    <row r="43" spans="1:17" ht="25.5">
      <c r="A43" s="2" t="s">
        <v>83</v>
      </c>
      <c r="B43" s="3" t="s">
        <v>84</v>
      </c>
      <c r="C43" s="2" t="s">
        <v>70</v>
      </c>
      <c r="D43" s="4">
        <v>1337.0129999999999</v>
      </c>
      <c r="E43" s="29">
        <f>MED!L53/D43</f>
        <v>0</v>
      </c>
      <c r="F43" s="4">
        <v>1337.0129999999999</v>
      </c>
      <c r="G43" s="29">
        <f t="shared" si="8"/>
        <v>1</v>
      </c>
      <c r="H43" s="29">
        <f t="shared" si="9"/>
        <v>1</v>
      </c>
      <c r="I43" s="4"/>
      <c r="J43" s="29">
        <f t="shared" si="10"/>
        <v>0</v>
      </c>
      <c r="K43" s="29">
        <f t="shared" si="11"/>
        <v>1</v>
      </c>
      <c r="L43" s="4"/>
      <c r="M43" s="29">
        <f t="shared" si="12"/>
        <v>0</v>
      </c>
      <c r="N43" s="29">
        <f t="shared" si="13"/>
        <v>1</v>
      </c>
      <c r="O43" s="4"/>
      <c r="P43" s="29">
        <f t="shared" si="14"/>
        <v>0</v>
      </c>
      <c r="Q43" s="29">
        <f t="shared" si="15"/>
        <v>1</v>
      </c>
    </row>
    <row r="44" spans="1:17" ht="25.5">
      <c r="A44" s="2" t="s">
        <v>85</v>
      </c>
      <c r="B44" s="3" t="s">
        <v>86</v>
      </c>
      <c r="C44" s="2" t="s">
        <v>41</v>
      </c>
      <c r="D44" s="4">
        <v>190.1824</v>
      </c>
      <c r="E44" s="29">
        <f>MED!L68/D44</f>
        <v>0</v>
      </c>
      <c r="F44" s="4">
        <v>190.1824</v>
      </c>
      <c r="G44" s="29">
        <f t="shared" si="8"/>
        <v>1</v>
      </c>
      <c r="H44" s="29">
        <f t="shared" si="9"/>
        <v>1</v>
      </c>
      <c r="I44" s="4"/>
      <c r="J44" s="29">
        <f t="shared" si="10"/>
        <v>0</v>
      </c>
      <c r="K44" s="29">
        <f t="shared" si="11"/>
        <v>1</v>
      </c>
      <c r="L44" s="4"/>
      <c r="M44" s="29">
        <f t="shared" si="12"/>
        <v>0</v>
      </c>
      <c r="N44" s="29">
        <f t="shared" si="13"/>
        <v>1</v>
      </c>
      <c r="O44" s="4"/>
      <c r="P44" s="29">
        <f t="shared" si="14"/>
        <v>0</v>
      </c>
      <c r="Q44" s="29">
        <f t="shared" si="15"/>
        <v>1</v>
      </c>
    </row>
    <row r="45" spans="1:17" ht="25.5">
      <c r="A45" s="10" t="s">
        <v>87</v>
      </c>
      <c r="B45" s="9" t="s">
        <v>88</v>
      </c>
      <c r="C45" s="10" t="s">
        <v>70</v>
      </c>
      <c r="D45" s="4">
        <v>1924.0015000000001</v>
      </c>
      <c r="E45" s="29">
        <f>MED!L69/D45</f>
        <v>0</v>
      </c>
      <c r="F45" s="4">
        <v>1924.0015000000001</v>
      </c>
      <c r="G45" s="29">
        <f t="shared" si="8"/>
        <v>1</v>
      </c>
      <c r="H45" s="29">
        <f t="shared" si="9"/>
        <v>1</v>
      </c>
      <c r="I45" s="4"/>
      <c r="J45" s="29">
        <f t="shared" si="10"/>
        <v>0</v>
      </c>
      <c r="K45" s="29">
        <f t="shared" si="11"/>
        <v>1</v>
      </c>
      <c r="L45" s="4"/>
      <c r="M45" s="29">
        <f t="shared" si="12"/>
        <v>0</v>
      </c>
      <c r="N45" s="29">
        <f t="shared" si="13"/>
        <v>1</v>
      </c>
      <c r="O45" s="4"/>
      <c r="P45" s="29">
        <f t="shared" si="14"/>
        <v>0</v>
      </c>
      <c r="Q45" s="29">
        <f t="shared" si="15"/>
        <v>1</v>
      </c>
    </row>
    <row r="46" spans="1:17" ht="25.5">
      <c r="A46" s="2" t="s">
        <v>89</v>
      </c>
      <c r="B46" s="3" t="s">
        <v>90</v>
      </c>
      <c r="C46" s="2" t="s">
        <v>41</v>
      </c>
      <c r="D46" s="4">
        <v>583.14</v>
      </c>
      <c r="E46" s="29">
        <f>MED!L70/D46</f>
        <v>0</v>
      </c>
      <c r="F46" s="4">
        <v>583.14</v>
      </c>
      <c r="G46" s="29">
        <f t="shared" si="8"/>
        <v>1</v>
      </c>
      <c r="H46" s="29">
        <f t="shared" si="9"/>
        <v>1</v>
      </c>
      <c r="I46" s="4"/>
      <c r="J46" s="29">
        <f t="shared" si="10"/>
        <v>0</v>
      </c>
      <c r="K46" s="29">
        <f t="shared" si="11"/>
        <v>1</v>
      </c>
      <c r="L46" s="4"/>
      <c r="M46" s="29">
        <f t="shared" si="12"/>
        <v>0</v>
      </c>
      <c r="N46" s="29">
        <f t="shared" si="13"/>
        <v>1</v>
      </c>
      <c r="O46" s="4"/>
      <c r="P46" s="29">
        <f t="shared" si="14"/>
        <v>0</v>
      </c>
      <c r="Q46" s="29">
        <f t="shared" si="15"/>
        <v>1</v>
      </c>
    </row>
    <row r="47" spans="1:17" ht="25.5">
      <c r="A47" s="2" t="s">
        <v>91</v>
      </c>
      <c r="B47" s="3" t="s">
        <v>92</v>
      </c>
      <c r="C47" s="2" t="s">
        <v>93</v>
      </c>
      <c r="D47" s="4">
        <v>3669.8</v>
      </c>
      <c r="E47" s="29">
        <f>MED!L71/D47</f>
        <v>0</v>
      </c>
      <c r="F47" s="4">
        <v>3669.8</v>
      </c>
      <c r="G47" s="29">
        <f t="shared" si="8"/>
        <v>1</v>
      </c>
      <c r="H47" s="29">
        <f t="shared" si="9"/>
        <v>1</v>
      </c>
      <c r="I47" s="4"/>
      <c r="J47" s="29">
        <f t="shared" si="10"/>
        <v>0</v>
      </c>
      <c r="K47" s="29">
        <f t="shared" si="11"/>
        <v>1</v>
      </c>
      <c r="L47" s="4"/>
      <c r="M47" s="29">
        <f t="shared" si="12"/>
        <v>0</v>
      </c>
      <c r="N47" s="29">
        <f t="shared" si="13"/>
        <v>1</v>
      </c>
      <c r="O47" s="4"/>
      <c r="P47" s="29">
        <f t="shared" si="14"/>
        <v>0</v>
      </c>
      <c r="Q47" s="29">
        <f t="shared" si="15"/>
        <v>1</v>
      </c>
    </row>
    <row r="48" spans="1:17">
      <c r="A48" s="10" t="s">
        <v>94</v>
      </c>
      <c r="B48" s="9" t="s">
        <v>95</v>
      </c>
      <c r="C48" s="10" t="s">
        <v>70</v>
      </c>
      <c r="D48" s="4">
        <v>8425.7654999999995</v>
      </c>
      <c r="E48" s="29">
        <f>MED!L72/D48</f>
        <v>0</v>
      </c>
      <c r="F48" s="4">
        <v>1127.088</v>
      </c>
      <c r="G48" s="29">
        <f t="shared" si="8"/>
        <v>0.13376683697166744</v>
      </c>
      <c r="H48" s="29">
        <f t="shared" si="9"/>
        <v>0.13376683697166744</v>
      </c>
      <c r="I48" s="4"/>
      <c r="J48" s="29">
        <f t="shared" si="10"/>
        <v>0</v>
      </c>
      <c r="K48" s="29">
        <f t="shared" si="11"/>
        <v>0.13376683697166744</v>
      </c>
      <c r="L48" s="4"/>
      <c r="M48" s="29">
        <f t="shared" si="12"/>
        <v>0</v>
      </c>
      <c r="N48" s="29">
        <f t="shared" si="13"/>
        <v>0.13376683697166744</v>
      </c>
      <c r="O48" s="4"/>
      <c r="P48" s="29">
        <f t="shared" si="14"/>
        <v>0</v>
      </c>
      <c r="Q48" s="29">
        <f t="shared" si="15"/>
        <v>0.13376683697166744</v>
      </c>
    </row>
    <row r="49" spans="1:17" ht="25.5">
      <c r="A49" s="2" t="s">
        <v>96</v>
      </c>
      <c r="B49" s="3" t="s">
        <v>97</v>
      </c>
      <c r="C49" s="2" t="s">
        <v>52</v>
      </c>
      <c r="D49" s="4">
        <v>6158.88</v>
      </c>
      <c r="E49" s="29">
        <f>MED!L73/D49</f>
        <v>0</v>
      </c>
      <c r="F49" s="4">
        <v>3158.4</v>
      </c>
      <c r="G49" s="29">
        <f t="shared" si="8"/>
        <v>0.51282051282051277</v>
      </c>
      <c r="H49" s="29">
        <f t="shared" si="9"/>
        <v>0.51282051282051277</v>
      </c>
      <c r="I49" s="4"/>
      <c r="J49" s="29">
        <f t="shared" si="10"/>
        <v>0</v>
      </c>
      <c r="K49" s="29">
        <f t="shared" si="11"/>
        <v>0.51282051282051277</v>
      </c>
      <c r="L49" s="4"/>
      <c r="M49" s="29">
        <f t="shared" si="12"/>
        <v>0</v>
      </c>
      <c r="N49" s="29">
        <f t="shared" si="13"/>
        <v>0.51282051282051277</v>
      </c>
      <c r="O49" s="4"/>
      <c r="P49" s="29">
        <f t="shared" si="14"/>
        <v>0</v>
      </c>
      <c r="Q49" s="29">
        <f t="shared" si="15"/>
        <v>0.51282051282051277</v>
      </c>
    </row>
    <row r="50" spans="1:17" ht="38.25">
      <c r="A50" s="2" t="s">
        <v>98</v>
      </c>
      <c r="B50" s="3" t="s">
        <v>99</v>
      </c>
      <c r="C50" s="2" t="s">
        <v>70</v>
      </c>
      <c r="D50" s="4">
        <v>9338.8971999999994</v>
      </c>
      <c r="E50" s="29">
        <f>MED!L74/D50</f>
        <v>0</v>
      </c>
      <c r="F50" s="4">
        <v>7892.5288</v>
      </c>
      <c r="G50" s="29">
        <f t="shared" si="8"/>
        <v>0.84512428298279163</v>
      </c>
      <c r="H50" s="29">
        <f t="shared" si="9"/>
        <v>0.84512428298279163</v>
      </c>
      <c r="I50" s="4"/>
      <c r="J50" s="29">
        <f t="shared" si="10"/>
        <v>0</v>
      </c>
      <c r="K50" s="29">
        <f t="shared" si="11"/>
        <v>0.84512428298279163</v>
      </c>
      <c r="L50" s="4"/>
      <c r="M50" s="29">
        <f t="shared" si="12"/>
        <v>0</v>
      </c>
      <c r="N50" s="29">
        <f t="shared" si="13"/>
        <v>0.84512428298279163</v>
      </c>
      <c r="O50" s="4"/>
      <c r="P50" s="29">
        <f t="shared" si="14"/>
        <v>0</v>
      </c>
      <c r="Q50" s="29">
        <f t="shared" si="15"/>
        <v>0.84512428298279163</v>
      </c>
    </row>
    <row r="51" spans="1:17">
      <c r="A51" s="2" t="s">
        <v>100</v>
      </c>
      <c r="B51" s="3" t="s">
        <v>101</v>
      </c>
      <c r="C51" s="2" t="s">
        <v>70</v>
      </c>
      <c r="D51" s="4">
        <v>56.475000000000001</v>
      </c>
      <c r="E51" s="29">
        <f>MED!L75/D51</f>
        <v>0</v>
      </c>
      <c r="F51" s="4">
        <v>56.475000000000001</v>
      </c>
      <c r="G51" s="29">
        <f t="shared" si="8"/>
        <v>1</v>
      </c>
      <c r="H51" s="29">
        <f t="shared" si="9"/>
        <v>1</v>
      </c>
      <c r="I51" s="4"/>
      <c r="J51" s="29">
        <f t="shared" si="10"/>
        <v>0</v>
      </c>
      <c r="K51" s="29">
        <f t="shared" si="11"/>
        <v>1</v>
      </c>
      <c r="L51" s="4"/>
      <c r="M51" s="29">
        <f t="shared" si="12"/>
        <v>0</v>
      </c>
      <c r="N51" s="29">
        <f t="shared" si="13"/>
        <v>1</v>
      </c>
      <c r="O51" s="4"/>
      <c r="P51" s="29">
        <f t="shared" si="14"/>
        <v>0</v>
      </c>
      <c r="Q51" s="29">
        <f t="shared" si="15"/>
        <v>1</v>
      </c>
    </row>
    <row r="52" spans="1:17" ht="25.5">
      <c r="A52" s="2" t="s">
        <v>102</v>
      </c>
      <c r="B52" s="3" t="s">
        <v>103</v>
      </c>
      <c r="C52" s="2" t="s">
        <v>70</v>
      </c>
      <c r="D52" s="4">
        <v>3609.8631999999998</v>
      </c>
      <c r="E52" s="29">
        <f>MED!L76/D52</f>
        <v>0</v>
      </c>
      <c r="F52" s="4">
        <v>3609.8631999999998</v>
      </c>
      <c r="G52" s="29">
        <f t="shared" si="8"/>
        <v>1</v>
      </c>
      <c r="H52" s="29">
        <f t="shared" si="9"/>
        <v>1</v>
      </c>
      <c r="I52" s="4"/>
      <c r="J52" s="29">
        <f t="shared" si="10"/>
        <v>0</v>
      </c>
      <c r="K52" s="29">
        <f t="shared" si="11"/>
        <v>1</v>
      </c>
      <c r="L52" s="4"/>
      <c r="M52" s="29">
        <f t="shared" si="12"/>
        <v>0</v>
      </c>
      <c r="N52" s="29">
        <f t="shared" si="13"/>
        <v>1</v>
      </c>
      <c r="O52" s="4"/>
      <c r="P52" s="29">
        <f t="shared" si="14"/>
        <v>0</v>
      </c>
      <c r="Q52" s="29">
        <f t="shared" si="15"/>
        <v>1</v>
      </c>
    </row>
    <row r="53" spans="1:17">
      <c r="A53" s="38" t="s">
        <v>104</v>
      </c>
      <c r="B53" s="39" t="s">
        <v>105</v>
      </c>
      <c r="C53" s="38"/>
      <c r="D53" s="53">
        <v>3609.9250000000002</v>
      </c>
      <c r="E53" s="55"/>
      <c r="F53" s="56">
        <v>2599.7750000000001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 ht="38.25">
      <c r="A54" s="2" t="s">
        <v>106</v>
      </c>
      <c r="B54" s="3" t="s">
        <v>107</v>
      </c>
      <c r="C54" s="2" t="s">
        <v>70</v>
      </c>
      <c r="D54" s="4">
        <v>562.16999999999996</v>
      </c>
      <c r="E54" s="29">
        <f>MED!L78/D54</f>
        <v>0</v>
      </c>
      <c r="F54" s="4">
        <v>562.16999999999996</v>
      </c>
      <c r="G54" s="29">
        <f t="shared" ref="G54:G60" si="16">F54/D54</f>
        <v>1</v>
      </c>
      <c r="H54" s="29">
        <f t="shared" ref="H54:H60" si="17">G54</f>
        <v>1</v>
      </c>
      <c r="I54" s="4"/>
      <c r="J54" s="29">
        <f t="shared" ref="J54:J60" si="18">I54/D54</f>
        <v>0</v>
      </c>
      <c r="K54" s="29">
        <f t="shared" ref="K54:K60" si="19">H54+J54</f>
        <v>1</v>
      </c>
      <c r="L54" s="4"/>
      <c r="M54" s="29">
        <f t="shared" ref="M54:M60" si="20">L54/D54</f>
        <v>0</v>
      </c>
      <c r="N54" s="29">
        <f t="shared" ref="N54:N60" si="21">K54+M54</f>
        <v>1</v>
      </c>
      <c r="O54" s="4"/>
      <c r="P54" s="29">
        <f t="shared" ref="P54:P60" si="22">O54/D54</f>
        <v>0</v>
      </c>
      <c r="Q54" s="29">
        <f t="shared" ref="Q54:Q60" si="23">N54+P54</f>
        <v>1</v>
      </c>
    </row>
    <row r="55" spans="1:17" ht="25.5">
      <c r="A55" s="2" t="s">
        <v>108</v>
      </c>
      <c r="B55" s="3" t="s">
        <v>109</v>
      </c>
      <c r="C55" s="2" t="s">
        <v>93</v>
      </c>
      <c r="D55" s="4">
        <v>1228.6400000000001</v>
      </c>
      <c r="E55" s="29">
        <f>MED!L79/D55</f>
        <v>0</v>
      </c>
      <c r="F55" s="4">
        <v>1228.6400000000001</v>
      </c>
      <c r="G55" s="29">
        <f t="shared" si="16"/>
        <v>1</v>
      </c>
      <c r="H55" s="29">
        <f t="shared" si="17"/>
        <v>1</v>
      </c>
      <c r="I55" s="4"/>
      <c r="J55" s="29">
        <f t="shared" si="18"/>
        <v>0</v>
      </c>
      <c r="K55" s="29">
        <f t="shared" si="19"/>
        <v>1</v>
      </c>
      <c r="L55" s="4"/>
      <c r="M55" s="29">
        <f t="shared" si="20"/>
        <v>0</v>
      </c>
      <c r="N55" s="29">
        <f t="shared" si="21"/>
        <v>1</v>
      </c>
      <c r="O55" s="4"/>
      <c r="P55" s="29">
        <f t="shared" si="22"/>
        <v>0</v>
      </c>
      <c r="Q55" s="29">
        <f t="shared" si="23"/>
        <v>1</v>
      </c>
    </row>
    <row r="56" spans="1:17" ht="25.5">
      <c r="A56" s="2" t="s">
        <v>110</v>
      </c>
      <c r="B56" s="3" t="s">
        <v>82</v>
      </c>
      <c r="C56" s="2" t="s">
        <v>70</v>
      </c>
      <c r="D56" s="4">
        <v>443.61</v>
      </c>
      <c r="E56" s="29">
        <f>MED!L80/D56</f>
        <v>0</v>
      </c>
      <c r="F56" s="4">
        <v>0</v>
      </c>
      <c r="G56" s="29">
        <f t="shared" si="16"/>
        <v>0</v>
      </c>
      <c r="H56" s="29">
        <f t="shared" si="17"/>
        <v>0</v>
      </c>
      <c r="I56" s="4"/>
      <c r="J56" s="29">
        <f t="shared" si="18"/>
        <v>0</v>
      </c>
      <c r="K56" s="29">
        <f t="shared" si="19"/>
        <v>0</v>
      </c>
      <c r="L56" s="4"/>
      <c r="M56" s="29">
        <f t="shared" si="20"/>
        <v>0</v>
      </c>
      <c r="N56" s="29">
        <f t="shared" si="21"/>
        <v>0</v>
      </c>
      <c r="O56" s="4"/>
      <c r="P56" s="29">
        <f t="shared" si="22"/>
        <v>0</v>
      </c>
      <c r="Q56" s="29">
        <f t="shared" si="23"/>
        <v>0</v>
      </c>
    </row>
    <row r="57" spans="1:17" ht="38.25">
      <c r="A57" s="10" t="s">
        <v>111</v>
      </c>
      <c r="B57" s="9" t="s">
        <v>112</v>
      </c>
      <c r="C57" s="10" t="s">
        <v>70</v>
      </c>
      <c r="D57" s="4">
        <v>566.54</v>
      </c>
      <c r="E57" s="29">
        <f>MED!L81/D57</f>
        <v>0</v>
      </c>
      <c r="F57" s="4">
        <v>0</v>
      </c>
      <c r="G57" s="29">
        <f t="shared" si="16"/>
        <v>0</v>
      </c>
      <c r="H57" s="29">
        <f t="shared" si="17"/>
        <v>0</v>
      </c>
      <c r="I57" s="4"/>
      <c r="J57" s="29">
        <f t="shared" si="18"/>
        <v>0</v>
      </c>
      <c r="K57" s="29">
        <f t="shared" si="19"/>
        <v>0</v>
      </c>
      <c r="L57" s="4"/>
      <c r="M57" s="29">
        <f t="shared" si="20"/>
        <v>0</v>
      </c>
      <c r="N57" s="29">
        <f t="shared" si="21"/>
        <v>0</v>
      </c>
      <c r="O57" s="4"/>
      <c r="P57" s="29">
        <f t="shared" si="22"/>
        <v>0</v>
      </c>
      <c r="Q57" s="29">
        <f t="shared" si="23"/>
        <v>0</v>
      </c>
    </row>
    <row r="58" spans="1:17" ht="25.5">
      <c r="A58" s="2" t="s">
        <v>113</v>
      </c>
      <c r="B58" s="3" t="s">
        <v>114</v>
      </c>
      <c r="C58" s="2" t="s">
        <v>93</v>
      </c>
      <c r="D58" s="4">
        <v>199.185</v>
      </c>
      <c r="E58" s="29">
        <f>MED!L82/D58</f>
        <v>0</v>
      </c>
      <c r="F58" s="4">
        <v>199.185</v>
      </c>
      <c r="G58" s="29">
        <f t="shared" si="16"/>
        <v>1</v>
      </c>
      <c r="H58" s="29">
        <f t="shared" si="17"/>
        <v>1</v>
      </c>
      <c r="I58" s="4"/>
      <c r="J58" s="29">
        <f t="shared" si="18"/>
        <v>0</v>
      </c>
      <c r="K58" s="29">
        <f t="shared" si="19"/>
        <v>1</v>
      </c>
      <c r="L58" s="4"/>
      <c r="M58" s="29">
        <f t="shared" si="20"/>
        <v>0</v>
      </c>
      <c r="N58" s="29">
        <f t="shared" si="21"/>
        <v>1</v>
      </c>
      <c r="O58" s="4"/>
      <c r="P58" s="29">
        <f t="shared" si="22"/>
        <v>0</v>
      </c>
      <c r="Q58" s="29">
        <f t="shared" si="23"/>
        <v>1</v>
      </c>
    </row>
    <row r="59" spans="1:17">
      <c r="A59" s="2" t="s">
        <v>115</v>
      </c>
      <c r="B59" s="3" t="s">
        <v>116</v>
      </c>
      <c r="C59" s="2" t="s">
        <v>93</v>
      </c>
      <c r="D59" s="4">
        <v>155.82</v>
      </c>
      <c r="E59" s="29">
        <f>MED!L83/D59</f>
        <v>0</v>
      </c>
      <c r="F59" s="4">
        <v>155.82</v>
      </c>
      <c r="G59" s="29">
        <f t="shared" si="16"/>
        <v>1</v>
      </c>
      <c r="H59" s="29">
        <f t="shared" si="17"/>
        <v>1</v>
      </c>
      <c r="I59" s="4"/>
      <c r="J59" s="29">
        <f t="shared" si="18"/>
        <v>0</v>
      </c>
      <c r="K59" s="29">
        <f t="shared" si="19"/>
        <v>1</v>
      </c>
      <c r="L59" s="4"/>
      <c r="M59" s="29">
        <f t="shared" si="20"/>
        <v>0</v>
      </c>
      <c r="N59" s="29">
        <f t="shared" si="21"/>
        <v>1</v>
      </c>
      <c r="O59" s="4"/>
      <c r="P59" s="29">
        <f t="shared" si="22"/>
        <v>0</v>
      </c>
      <c r="Q59" s="29">
        <f t="shared" si="23"/>
        <v>1</v>
      </c>
    </row>
    <row r="60" spans="1:17" ht="25.5">
      <c r="A60" s="2" t="s">
        <v>117</v>
      </c>
      <c r="B60" s="3" t="s">
        <v>118</v>
      </c>
      <c r="C60" s="2" t="s">
        <v>41</v>
      </c>
      <c r="D60" s="4">
        <v>453.96</v>
      </c>
      <c r="E60" s="29">
        <f>MED!L84/D60</f>
        <v>0</v>
      </c>
      <c r="F60" s="4">
        <v>453.96</v>
      </c>
      <c r="G60" s="29">
        <f t="shared" si="16"/>
        <v>1</v>
      </c>
      <c r="H60" s="29">
        <f t="shared" si="17"/>
        <v>1</v>
      </c>
      <c r="I60" s="4"/>
      <c r="J60" s="29">
        <f t="shared" si="18"/>
        <v>0</v>
      </c>
      <c r="K60" s="29">
        <f t="shared" si="19"/>
        <v>1</v>
      </c>
      <c r="L60" s="4"/>
      <c r="M60" s="29">
        <f t="shared" si="20"/>
        <v>0</v>
      </c>
      <c r="N60" s="29">
        <f t="shared" si="21"/>
        <v>1</v>
      </c>
      <c r="O60" s="4"/>
      <c r="P60" s="29">
        <f t="shared" si="22"/>
        <v>0</v>
      </c>
      <c r="Q60" s="29">
        <f t="shared" si="23"/>
        <v>1</v>
      </c>
    </row>
    <row r="61" spans="1:17">
      <c r="A61" s="38" t="s">
        <v>119</v>
      </c>
      <c r="B61" s="39" t="s">
        <v>120</v>
      </c>
      <c r="C61" s="38"/>
      <c r="D61" s="53">
        <v>5717.0429999999997</v>
      </c>
      <c r="E61" s="55"/>
      <c r="F61" s="56">
        <v>0</v>
      </c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1:17" ht="38.25">
      <c r="A62" s="32" t="s">
        <v>121</v>
      </c>
      <c r="B62" s="8" t="s">
        <v>122</v>
      </c>
      <c r="C62" s="32" t="s">
        <v>41</v>
      </c>
      <c r="D62" s="4">
        <v>5717.0429999999997</v>
      </c>
      <c r="E62" s="29">
        <f>MED!L92/D62</f>
        <v>0</v>
      </c>
      <c r="F62" s="4">
        <v>0</v>
      </c>
      <c r="G62" s="29">
        <f>F62/D62</f>
        <v>0</v>
      </c>
      <c r="H62" s="29">
        <f>G62</f>
        <v>0</v>
      </c>
      <c r="I62" s="4"/>
      <c r="J62" s="29">
        <f>I62/D62</f>
        <v>0</v>
      </c>
      <c r="K62" s="29">
        <f>H62+J62</f>
        <v>0</v>
      </c>
      <c r="L62" s="4"/>
      <c r="M62" s="29">
        <f>L62/D62</f>
        <v>0</v>
      </c>
      <c r="N62" s="29">
        <f>K62+M62</f>
        <v>0</v>
      </c>
      <c r="O62" s="4"/>
      <c r="P62" s="29">
        <f>O62/D62</f>
        <v>0</v>
      </c>
      <c r="Q62" s="29">
        <f>N62+P62</f>
        <v>0</v>
      </c>
    </row>
    <row r="63" spans="1:17">
      <c r="A63" s="43" t="s">
        <v>123</v>
      </c>
      <c r="B63" s="44" t="s">
        <v>124</v>
      </c>
      <c r="C63" s="43"/>
      <c r="D63" s="53">
        <v>22575.4974</v>
      </c>
      <c r="E63" s="55"/>
      <c r="F63" s="56">
        <v>1982.8543999999999</v>
      </c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17" ht="25.5">
      <c r="A64" s="32" t="s">
        <v>125</v>
      </c>
      <c r="B64" s="8" t="s">
        <v>126</v>
      </c>
      <c r="C64" s="32" t="s">
        <v>41</v>
      </c>
      <c r="D64" s="4">
        <v>2355.6959999999999</v>
      </c>
      <c r="E64" s="29">
        <f>MED!L94/D64</f>
        <v>0</v>
      </c>
      <c r="F64" s="4">
        <v>0</v>
      </c>
      <c r="G64" s="29">
        <f t="shared" ref="G64:G77" si="24">F64/D64</f>
        <v>0</v>
      </c>
      <c r="H64" s="29">
        <f t="shared" ref="H64:H77" si="25">G64</f>
        <v>0</v>
      </c>
      <c r="I64" s="4"/>
      <c r="J64" s="29">
        <f t="shared" ref="J64:J77" si="26">I64/D64</f>
        <v>0</v>
      </c>
      <c r="K64" s="29">
        <f t="shared" ref="K64:K77" si="27">H64+J64</f>
        <v>0</v>
      </c>
      <c r="L64" s="4"/>
      <c r="M64" s="29">
        <f t="shared" ref="M64:M77" si="28">L64/D64</f>
        <v>0</v>
      </c>
      <c r="N64" s="29">
        <f t="shared" ref="N64:N77" si="29">K64+M64</f>
        <v>0</v>
      </c>
      <c r="O64" s="4"/>
      <c r="P64" s="29">
        <f t="shared" ref="P64:P77" si="30">O64/D64</f>
        <v>0</v>
      </c>
      <c r="Q64" s="29">
        <f t="shared" ref="Q64:Q77" si="31">N64+P64</f>
        <v>0</v>
      </c>
    </row>
    <row r="65" spans="1:17" ht="38.25">
      <c r="A65" s="32" t="s">
        <v>127</v>
      </c>
      <c r="B65" s="8" t="s">
        <v>128</v>
      </c>
      <c r="C65" s="32" t="s">
        <v>41</v>
      </c>
      <c r="D65" s="4">
        <v>59.156999999999996</v>
      </c>
      <c r="E65" s="29" t="e">
        <f>MED!#REF!/D65</f>
        <v>#REF!</v>
      </c>
      <c r="F65" s="4">
        <v>0</v>
      </c>
      <c r="G65" s="29">
        <f t="shared" si="24"/>
        <v>0</v>
      </c>
      <c r="H65" s="29">
        <f t="shared" si="25"/>
        <v>0</v>
      </c>
      <c r="I65" s="4"/>
      <c r="J65" s="29">
        <f t="shared" si="26"/>
        <v>0</v>
      </c>
      <c r="K65" s="29">
        <f t="shared" si="27"/>
        <v>0</v>
      </c>
      <c r="L65" s="4"/>
      <c r="M65" s="29">
        <f t="shared" si="28"/>
        <v>0</v>
      </c>
      <c r="N65" s="29">
        <f t="shared" si="29"/>
        <v>0</v>
      </c>
      <c r="O65" s="4"/>
      <c r="P65" s="29">
        <f t="shared" si="30"/>
        <v>0</v>
      </c>
      <c r="Q65" s="29">
        <f t="shared" si="31"/>
        <v>0</v>
      </c>
    </row>
    <row r="66" spans="1:17" ht="51">
      <c r="A66" s="32" t="s">
        <v>129</v>
      </c>
      <c r="B66" s="8" t="s">
        <v>130</v>
      </c>
      <c r="C66" s="32" t="s">
        <v>93</v>
      </c>
      <c r="D66" s="4">
        <v>3123</v>
      </c>
      <c r="E66" s="29" t="e">
        <f>MED!#REF!/D66</f>
        <v>#REF!</v>
      </c>
      <c r="F66" s="4">
        <v>0</v>
      </c>
      <c r="G66" s="29">
        <f t="shared" si="24"/>
        <v>0</v>
      </c>
      <c r="H66" s="29">
        <f t="shared" si="25"/>
        <v>0</v>
      </c>
      <c r="I66" s="4"/>
      <c r="J66" s="29">
        <f t="shared" si="26"/>
        <v>0</v>
      </c>
      <c r="K66" s="29">
        <f t="shared" si="27"/>
        <v>0</v>
      </c>
      <c r="L66" s="4"/>
      <c r="M66" s="29">
        <f t="shared" si="28"/>
        <v>0</v>
      </c>
      <c r="N66" s="29">
        <f t="shared" si="29"/>
        <v>0</v>
      </c>
      <c r="O66" s="4"/>
      <c r="P66" s="29">
        <f t="shared" si="30"/>
        <v>0</v>
      </c>
      <c r="Q66" s="29">
        <f t="shared" si="31"/>
        <v>0</v>
      </c>
    </row>
    <row r="67" spans="1:17">
      <c r="A67" s="32" t="s">
        <v>131</v>
      </c>
      <c r="B67" s="8" t="s">
        <v>132</v>
      </c>
      <c r="C67" s="32" t="s">
        <v>55</v>
      </c>
      <c r="D67" s="7">
        <v>3744</v>
      </c>
      <c r="E67" s="29" t="e">
        <f>MED!#REF!/D67</f>
        <v>#REF!</v>
      </c>
      <c r="F67" s="4">
        <v>0</v>
      </c>
      <c r="G67" s="29">
        <f t="shared" si="24"/>
        <v>0</v>
      </c>
      <c r="H67" s="29">
        <f t="shared" si="25"/>
        <v>0</v>
      </c>
      <c r="I67" s="4"/>
      <c r="J67" s="29">
        <f t="shared" si="26"/>
        <v>0</v>
      </c>
      <c r="K67" s="29">
        <f t="shared" si="27"/>
        <v>0</v>
      </c>
      <c r="L67" s="4"/>
      <c r="M67" s="29">
        <f t="shared" si="28"/>
        <v>0</v>
      </c>
      <c r="N67" s="29">
        <f t="shared" si="29"/>
        <v>0</v>
      </c>
      <c r="O67" s="4"/>
      <c r="P67" s="29">
        <f t="shared" si="30"/>
        <v>0</v>
      </c>
      <c r="Q67" s="29">
        <f t="shared" si="31"/>
        <v>0</v>
      </c>
    </row>
    <row r="68" spans="1:17">
      <c r="A68" s="2" t="s">
        <v>133</v>
      </c>
      <c r="B68" s="3" t="s">
        <v>134</v>
      </c>
      <c r="C68" s="2" t="s">
        <v>52</v>
      </c>
      <c r="D68" s="7">
        <v>402.99</v>
      </c>
      <c r="E68" s="29" t="e">
        <f>MED!#REF!/D68</f>
        <v>#REF!</v>
      </c>
      <c r="F68" s="4">
        <v>0</v>
      </c>
      <c r="G68" s="29">
        <f t="shared" si="24"/>
        <v>0</v>
      </c>
      <c r="H68" s="29">
        <f t="shared" si="25"/>
        <v>0</v>
      </c>
      <c r="I68" s="4"/>
      <c r="J68" s="29">
        <f t="shared" si="26"/>
        <v>0</v>
      </c>
      <c r="K68" s="29">
        <f t="shared" si="27"/>
        <v>0</v>
      </c>
      <c r="L68" s="4"/>
      <c r="M68" s="29">
        <f t="shared" si="28"/>
        <v>0</v>
      </c>
      <c r="N68" s="29">
        <f t="shared" si="29"/>
        <v>0</v>
      </c>
      <c r="O68" s="4"/>
      <c r="P68" s="29">
        <f t="shared" si="30"/>
        <v>0</v>
      </c>
      <c r="Q68" s="29">
        <f t="shared" si="31"/>
        <v>0</v>
      </c>
    </row>
    <row r="69" spans="1:17" ht="25.5">
      <c r="A69" s="22" t="s">
        <v>135</v>
      </c>
      <c r="B69" s="33" t="s">
        <v>136</v>
      </c>
      <c r="C69" s="22" t="s">
        <v>52</v>
      </c>
      <c r="D69" s="30">
        <v>516.5</v>
      </c>
      <c r="E69" s="29" t="e">
        <f>MED!#REF!/D69</f>
        <v>#REF!</v>
      </c>
      <c r="F69" s="4">
        <v>0</v>
      </c>
      <c r="G69" s="29">
        <f t="shared" si="24"/>
        <v>0</v>
      </c>
      <c r="H69" s="29">
        <f t="shared" si="25"/>
        <v>0</v>
      </c>
      <c r="I69" s="4"/>
      <c r="J69" s="29">
        <f t="shared" si="26"/>
        <v>0</v>
      </c>
      <c r="K69" s="29">
        <f t="shared" si="27"/>
        <v>0</v>
      </c>
      <c r="L69" s="4"/>
      <c r="M69" s="29">
        <f t="shared" si="28"/>
        <v>0</v>
      </c>
      <c r="N69" s="29">
        <f t="shared" si="29"/>
        <v>0</v>
      </c>
      <c r="O69" s="4"/>
      <c r="P69" s="29">
        <f t="shared" si="30"/>
        <v>0</v>
      </c>
      <c r="Q69" s="29">
        <f t="shared" si="31"/>
        <v>0</v>
      </c>
    </row>
    <row r="70" spans="1:17" ht="25.5">
      <c r="A70" s="2" t="s">
        <v>137</v>
      </c>
      <c r="B70" s="34" t="s">
        <v>138</v>
      </c>
      <c r="C70" s="2" t="s">
        <v>139</v>
      </c>
      <c r="D70" s="30">
        <v>826.39999999999986</v>
      </c>
      <c r="E70" s="29" t="e">
        <f>MED!#REF!/D70</f>
        <v>#REF!</v>
      </c>
      <c r="F70" s="4">
        <v>0</v>
      </c>
      <c r="G70" s="29">
        <f t="shared" si="24"/>
        <v>0</v>
      </c>
      <c r="H70" s="29">
        <f t="shared" si="25"/>
        <v>0</v>
      </c>
      <c r="I70" s="4"/>
      <c r="J70" s="29">
        <f t="shared" si="26"/>
        <v>0</v>
      </c>
      <c r="K70" s="29">
        <f t="shared" si="27"/>
        <v>0</v>
      </c>
      <c r="L70" s="4"/>
      <c r="M70" s="29">
        <f t="shared" si="28"/>
        <v>0</v>
      </c>
      <c r="N70" s="29">
        <f t="shared" si="29"/>
        <v>0</v>
      </c>
      <c r="O70" s="4"/>
      <c r="P70" s="29">
        <f t="shared" si="30"/>
        <v>0</v>
      </c>
      <c r="Q70" s="29">
        <f t="shared" si="31"/>
        <v>0</v>
      </c>
    </row>
    <row r="71" spans="1:17" ht="25.5">
      <c r="A71" s="2" t="s">
        <v>140</v>
      </c>
      <c r="B71" s="30" t="s">
        <v>141</v>
      </c>
      <c r="C71" s="2" t="s">
        <v>41</v>
      </c>
      <c r="D71" s="4">
        <v>586.36800000000017</v>
      </c>
      <c r="E71" s="29" t="e">
        <f>MED!#REF!/D71</f>
        <v>#REF!</v>
      </c>
      <c r="F71" s="4">
        <v>0</v>
      </c>
      <c r="G71" s="29">
        <f t="shared" si="24"/>
        <v>0</v>
      </c>
      <c r="H71" s="29">
        <f t="shared" si="25"/>
        <v>0</v>
      </c>
      <c r="I71" s="4"/>
      <c r="J71" s="29">
        <f t="shared" si="26"/>
        <v>0</v>
      </c>
      <c r="K71" s="29">
        <f t="shared" si="27"/>
        <v>0</v>
      </c>
      <c r="L71" s="4"/>
      <c r="M71" s="29">
        <f t="shared" si="28"/>
        <v>0</v>
      </c>
      <c r="N71" s="29">
        <f t="shared" si="29"/>
        <v>0</v>
      </c>
      <c r="O71" s="4"/>
      <c r="P71" s="29">
        <f t="shared" si="30"/>
        <v>0</v>
      </c>
      <c r="Q71" s="29">
        <f t="shared" si="31"/>
        <v>0</v>
      </c>
    </row>
    <row r="72" spans="1:17" ht="25.5">
      <c r="A72" s="2" t="s">
        <v>142</v>
      </c>
      <c r="B72" s="30" t="s">
        <v>143</v>
      </c>
      <c r="C72" s="2" t="s">
        <v>52</v>
      </c>
      <c r="D72" s="30">
        <v>1681.68</v>
      </c>
      <c r="E72" s="29" t="e">
        <f>MED!#REF!/D72</f>
        <v>#REF!</v>
      </c>
      <c r="F72" s="4">
        <v>0</v>
      </c>
      <c r="G72" s="29">
        <f t="shared" si="24"/>
        <v>0</v>
      </c>
      <c r="H72" s="29">
        <f t="shared" si="25"/>
        <v>0</v>
      </c>
      <c r="I72" s="4"/>
      <c r="J72" s="29">
        <f t="shared" si="26"/>
        <v>0</v>
      </c>
      <c r="K72" s="29">
        <f t="shared" si="27"/>
        <v>0</v>
      </c>
      <c r="L72" s="4"/>
      <c r="M72" s="29">
        <f t="shared" si="28"/>
        <v>0</v>
      </c>
      <c r="N72" s="29">
        <f t="shared" si="29"/>
        <v>0</v>
      </c>
      <c r="O72" s="4"/>
      <c r="P72" s="29">
        <f t="shared" si="30"/>
        <v>0</v>
      </c>
      <c r="Q72" s="29">
        <f t="shared" si="31"/>
        <v>0</v>
      </c>
    </row>
    <row r="73" spans="1:17">
      <c r="A73" s="2" t="s">
        <v>144</v>
      </c>
      <c r="B73" s="30" t="s">
        <v>145</v>
      </c>
      <c r="C73" s="2" t="s">
        <v>41</v>
      </c>
      <c r="D73" s="30">
        <v>1982.8543999999999</v>
      </c>
      <c r="E73" s="29" t="e">
        <f>MED!#REF!/D73</f>
        <v>#REF!</v>
      </c>
      <c r="F73" s="4">
        <v>1982.8543999999999</v>
      </c>
      <c r="G73" s="29">
        <f t="shared" si="24"/>
        <v>1</v>
      </c>
      <c r="H73" s="29">
        <f t="shared" si="25"/>
        <v>1</v>
      </c>
      <c r="I73" s="4"/>
      <c r="J73" s="29">
        <f t="shared" si="26"/>
        <v>0</v>
      </c>
      <c r="K73" s="29">
        <f t="shared" si="27"/>
        <v>1</v>
      </c>
      <c r="L73" s="4"/>
      <c r="M73" s="29">
        <f t="shared" si="28"/>
        <v>0</v>
      </c>
      <c r="N73" s="29">
        <f t="shared" si="29"/>
        <v>1</v>
      </c>
      <c r="O73" s="4"/>
      <c r="P73" s="29">
        <f t="shared" si="30"/>
        <v>0</v>
      </c>
      <c r="Q73" s="29">
        <f t="shared" si="31"/>
        <v>1</v>
      </c>
    </row>
    <row r="74" spans="1:17">
      <c r="A74" s="2" t="s">
        <v>146</v>
      </c>
      <c r="B74" s="30" t="s">
        <v>147</v>
      </c>
      <c r="C74" s="2" t="s">
        <v>41</v>
      </c>
      <c r="D74" s="4">
        <v>4798.8850000000002</v>
      </c>
      <c r="E74" s="29" t="e">
        <f>MED!#REF!/D74</f>
        <v>#REF!</v>
      </c>
      <c r="F74" s="4">
        <v>0</v>
      </c>
      <c r="G74" s="29">
        <f t="shared" si="24"/>
        <v>0</v>
      </c>
      <c r="H74" s="29">
        <f t="shared" si="25"/>
        <v>0</v>
      </c>
      <c r="I74" s="4"/>
      <c r="J74" s="29">
        <f t="shared" si="26"/>
        <v>0</v>
      </c>
      <c r="K74" s="29">
        <f t="shared" si="27"/>
        <v>0</v>
      </c>
      <c r="L74" s="4"/>
      <c r="M74" s="29">
        <f t="shared" si="28"/>
        <v>0</v>
      </c>
      <c r="N74" s="29">
        <f t="shared" si="29"/>
        <v>0</v>
      </c>
      <c r="O74" s="4"/>
      <c r="P74" s="29">
        <f t="shared" si="30"/>
        <v>0</v>
      </c>
      <c r="Q74" s="29">
        <f t="shared" si="31"/>
        <v>0</v>
      </c>
    </row>
    <row r="75" spans="1:17">
      <c r="A75" s="2" t="s">
        <v>148</v>
      </c>
      <c r="B75" s="30" t="s">
        <v>149</v>
      </c>
      <c r="C75" s="2" t="s">
        <v>52</v>
      </c>
      <c r="D75" s="30">
        <v>779.36699999999985</v>
      </c>
      <c r="E75" s="29" t="e">
        <f>MED!#REF!/D75</f>
        <v>#REF!</v>
      </c>
      <c r="F75" s="4">
        <v>0</v>
      </c>
      <c r="G75" s="29">
        <f t="shared" si="24"/>
        <v>0</v>
      </c>
      <c r="H75" s="29">
        <f t="shared" si="25"/>
        <v>0</v>
      </c>
      <c r="I75" s="4"/>
      <c r="J75" s="29">
        <f t="shared" si="26"/>
        <v>0</v>
      </c>
      <c r="K75" s="29">
        <f t="shared" si="27"/>
        <v>0</v>
      </c>
      <c r="L75" s="4"/>
      <c r="M75" s="29">
        <f t="shared" si="28"/>
        <v>0</v>
      </c>
      <c r="N75" s="29">
        <f t="shared" si="29"/>
        <v>0</v>
      </c>
      <c r="O75" s="4"/>
      <c r="P75" s="29">
        <f t="shared" si="30"/>
        <v>0</v>
      </c>
      <c r="Q75" s="29">
        <f t="shared" si="31"/>
        <v>0</v>
      </c>
    </row>
    <row r="76" spans="1:17">
      <c r="A76" s="2" t="s">
        <v>150</v>
      </c>
      <c r="B76" s="30" t="s">
        <v>151</v>
      </c>
      <c r="C76" s="2" t="s">
        <v>52</v>
      </c>
      <c r="D76" s="30">
        <v>1246.3</v>
      </c>
      <c r="E76" s="29" t="e">
        <f>MED!#REF!/D76</f>
        <v>#REF!</v>
      </c>
      <c r="F76" s="4">
        <v>0</v>
      </c>
      <c r="G76" s="29">
        <f t="shared" si="24"/>
        <v>0</v>
      </c>
      <c r="H76" s="29">
        <f t="shared" si="25"/>
        <v>0</v>
      </c>
      <c r="I76" s="4"/>
      <c r="J76" s="29">
        <f t="shared" si="26"/>
        <v>0</v>
      </c>
      <c r="K76" s="29">
        <f t="shared" si="27"/>
        <v>0</v>
      </c>
      <c r="L76" s="4"/>
      <c r="M76" s="29">
        <f t="shared" si="28"/>
        <v>0</v>
      </c>
      <c r="N76" s="29">
        <f t="shared" si="29"/>
        <v>0</v>
      </c>
      <c r="O76" s="4"/>
      <c r="P76" s="29">
        <f t="shared" si="30"/>
        <v>0</v>
      </c>
      <c r="Q76" s="29">
        <f t="shared" si="31"/>
        <v>0</v>
      </c>
    </row>
    <row r="77" spans="1:17" ht="25.5">
      <c r="A77" s="2" t="s">
        <v>152</v>
      </c>
      <c r="B77" s="30" t="s">
        <v>153</v>
      </c>
      <c r="C77" s="2" t="s">
        <v>52</v>
      </c>
      <c r="D77" s="30">
        <v>472.3</v>
      </c>
      <c r="E77" s="29" t="e">
        <f>MED!#REF!/D77</f>
        <v>#REF!</v>
      </c>
      <c r="F77" s="4">
        <v>0</v>
      </c>
      <c r="G77" s="29">
        <f t="shared" si="24"/>
        <v>0</v>
      </c>
      <c r="H77" s="29">
        <f t="shared" si="25"/>
        <v>0</v>
      </c>
      <c r="I77" s="4"/>
      <c r="J77" s="29">
        <f t="shared" si="26"/>
        <v>0</v>
      </c>
      <c r="K77" s="29">
        <f t="shared" si="27"/>
        <v>0</v>
      </c>
      <c r="L77" s="4"/>
      <c r="M77" s="29">
        <f t="shared" si="28"/>
        <v>0</v>
      </c>
      <c r="N77" s="29">
        <f t="shared" si="29"/>
        <v>0</v>
      </c>
      <c r="O77" s="4"/>
      <c r="P77" s="29">
        <f t="shared" si="30"/>
        <v>0</v>
      </c>
      <c r="Q77" s="29">
        <f t="shared" si="31"/>
        <v>0</v>
      </c>
    </row>
    <row r="78" spans="1:17">
      <c r="A78" s="41" t="s">
        <v>154</v>
      </c>
      <c r="B78" s="45" t="s">
        <v>155</v>
      </c>
      <c r="C78" s="41"/>
      <c r="D78" s="45">
        <v>14825.08</v>
      </c>
      <c r="E78" s="55"/>
      <c r="F78" s="56">
        <v>0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7" ht="25.5">
      <c r="A79" s="2" t="s">
        <v>156</v>
      </c>
      <c r="B79" s="3" t="s">
        <v>157</v>
      </c>
      <c r="C79" s="2" t="s">
        <v>55</v>
      </c>
      <c r="D79" s="30">
        <v>4948.1000000000004</v>
      </c>
      <c r="E79" s="29">
        <f>MED!L96/D79</f>
        <v>1.1033952426183786</v>
      </c>
      <c r="F79" s="4">
        <v>0</v>
      </c>
      <c r="G79" s="29">
        <f t="shared" ref="G79:G88" si="32">F79/D79</f>
        <v>0</v>
      </c>
      <c r="H79" s="29">
        <f t="shared" ref="H79:H88" si="33">G79</f>
        <v>0</v>
      </c>
      <c r="I79" s="4"/>
      <c r="J79" s="29">
        <f t="shared" ref="J79:J88" si="34">I79/D79</f>
        <v>0</v>
      </c>
      <c r="K79" s="29">
        <f t="shared" ref="K79:K88" si="35">H79+J79</f>
        <v>0</v>
      </c>
      <c r="L79" s="4"/>
      <c r="M79" s="29">
        <f t="shared" ref="M79:M88" si="36">L79/D79</f>
        <v>0</v>
      </c>
      <c r="N79" s="29">
        <f t="shared" ref="N79:N88" si="37">K79+M79</f>
        <v>0</v>
      </c>
      <c r="O79" s="4"/>
      <c r="P79" s="29">
        <f t="shared" ref="P79:P88" si="38">O79/D79</f>
        <v>0</v>
      </c>
      <c r="Q79" s="29">
        <f t="shared" ref="Q79:Q88" si="39">N79+P79</f>
        <v>0</v>
      </c>
    </row>
    <row r="80" spans="1:17" ht="25.5">
      <c r="A80" s="22" t="s">
        <v>158</v>
      </c>
      <c r="B80" s="33" t="s">
        <v>159</v>
      </c>
      <c r="C80" s="22" t="s">
        <v>55</v>
      </c>
      <c r="D80" s="30">
        <v>1558.4</v>
      </c>
      <c r="E80" s="29">
        <f>MED!L97/D80</f>
        <v>0</v>
      </c>
      <c r="F80" s="4">
        <v>0</v>
      </c>
      <c r="G80" s="29">
        <f t="shared" si="32"/>
        <v>0</v>
      </c>
      <c r="H80" s="29">
        <f t="shared" si="33"/>
        <v>0</v>
      </c>
      <c r="I80" s="4"/>
      <c r="J80" s="29">
        <f t="shared" si="34"/>
        <v>0</v>
      </c>
      <c r="K80" s="29">
        <f t="shared" si="35"/>
        <v>0</v>
      </c>
      <c r="L80" s="4"/>
      <c r="M80" s="29">
        <f t="shared" si="36"/>
        <v>0</v>
      </c>
      <c r="N80" s="29">
        <f t="shared" si="37"/>
        <v>0</v>
      </c>
      <c r="O80" s="4"/>
      <c r="P80" s="29">
        <f t="shared" si="38"/>
        <v>0</v>
      </c>
      <c r="Q80" s="29">
        <f t="shared" si="39"/>
        <v>0</v>
      </c>
    </row>
    <row r="81" spans="1:17" ht="25.5">
      <c r="A81" s="2" t="s">
        <v>160</v>
      </c>
      <c r="B81" s="34" t="s">
        <v>161</v>
      </c>
      <c r="C81" s="2" t="s">
        <v>55</v>
      </c>
      <c r="D81" s="4">
        <v>603.04</v>
      </c>
      <c r="E81" s="29" t="e">
        <f>MED!#REF!/D81</f>
        <v>#REF!</v>
      </c>
      <c r="F81" s="4">
        <v>0</v>
      </c>
      <c r="G81" s="29">
        <f t="shared" si="32"/>
        <v>0</v>
      </c>
      <c r="H81" s="29">
        <f t="shared" si="33"/>
        <v>0</v>
      </c>
      <c r="I81" s="4"/>
      <c r="J81" s="29">
        <f t="shared" si="34"/>
        <v>0</v>
      </c>
      <c r="K81" s="29">
        <f t="shared" si="35"/>
        <v>0</v>
      </c>
      <c r="L81" s="4"/>
      <c r="M81" s="29">
        <f t="shared" si="36"/>
        <v>0</v>
      </c>
      <c r="N81" s="29">
        <f t="shared" si="37"/>
        <v>0</v>
      </c>
      <c r="O81" s="4"/>
      <c r="P81" s="29">
        <f t="shared" si="38"/>
        <v>0</v>
      </c>
      <c r="Q81" s="29">
        <f t="shared" si="39"/>
        <v>0</v>
      </c>
    </row>
    <row r="82" spans="1:17" ht="25.5">
      <c r="A82" s="2" t="s">
        <v>162</v>
      </c>
      <c r="B82" s="30" t="s">
        <v>163</v>
      </c>
      <c r="C82" s="2" t="s">
        <v>55</v>
      </c>
      <c r="D82" s="30">
        <v>9.77</v>
      </c>
      <c r="E82" s="29" t="e">
        <f>MED!#REF!/D82</f>
        <v>#REF!</v>
      </c>
      <c r="F82" s="4">
        <v>0</v>
      </c>
      <c r="G82" s="29">
        <f t="shared" si="32"/>
        <v>0</v>
      </c>
      <c r="H82" s="29">
        <f t="shared" si="33"/>
        <v>0</v>
      </c>
      <c r="I82" s="4"/>
      <c r="J82" s="29">
        <f t="shared" si="34"/>
        <v>0</v>
      </c>
      <c r="K82" s="29">
        <f t="shared" si="35"/>
        <v>0</v>
      </c>
      <c r="L82" s="4"/>
      <c r="M82" s="29">
        <f t="shared" si="36"/>
        <v>0</v>
      </c>
      <c r="N82" s="29">
        <f t="shared" si="37"/>
        <v>0</v>
      </c>
      <c r="O82" s="4"/>
      <c r="P82" s="29">
        <f t="shared" si="38"/>
        <v>0</v>
      </c>
      <c r="Q82" s="29">
        <f t="shared" si="39"/>
        <v>0</v>
      </c>
    </row>
    <row r="83" spans="1:17" ht="25.5">
      <c r="A83" s="2" t="s">
        <v>164</v>
      </c>
      <c r="B83" s="30" t="s">
        <v>165</v>
      </c>
      <c r="C83" s="2" t="s">
        <v>55</v>
      </c>
      <c r="D83" s="30">
        <v>10.77</v>
      </c>
      <c r="E83" s="29" t="e">
        <f>MED!#REF!/D83</f>
        <v>#REF!</v>
      </c>
      <c r="F83" s="4">
        <v>0</v>
      </c>
      <c r="G83" s="29">
        <f t="shared" si="32"/>
        <v>0</v>
      </c>
      <c r="H83" s="29">
        <f t="shared" si="33"/>
        <v>0</v>
      </c>
      <c r="I83" s="4"/>
      <c r="J83" s="29">
        <f t="shared" si="34"/>
        <v>0</v>
      </c>
      <c r="K83" s="29">
        <f t="shared" si="35"/>
        <v>0</v>
      </c>
      <c r="L83" s="4"/>
      <c r="M83" s="29">
        <f t="shared" si="36"/>
        <v>0</v>
      </c>
      <c r="N83" s="29">
        <f t="shared" si="37"/>
        <v>0</v>
      </c>
      <c r="O83" s="4"/>
      <c r="P83" s="29">
        <f t="shared" si="38"/>
        <v>0</v>
      </c>
      <c r="Q83" s="29">
        <f t="shared" si="39"/>
        <v>0</v>
      </c>
    </row>
    <row r="84" spans="1:17" ht="25.5">
      <c r="A84" s="2" t="s">
        <v>166</v>
      </c>
      <c r="B84" s="30" t="s">
        <v>167</v>
      </c>
      <c r="C84" s="2" t="s">
        <v>52</v>
      </c>
      <c r="D84" s="30">
        <v>1525.5</v>
      </c>
      <c r="E84" s="29" t="e">
        <f>MED!#REF!/D84</f>
        <v>#REF!</v>
      </c>
      <c r="F84" s="4">
        <v>0</v>
      </c>
      <c r="G84" s="29">
        <f t="shared" si="32"/>
        <v>0</v>
      </c>
      <c r="H84" s="29">
        <f t="shared" si="33"/>
        <v>0</v>
      </c>
      <c r="I84" s="4"/>
      <c r="J84" s="29">
        <f t="shared" si="34"/>
        <v>0</v>
      </c>
      <c r="K84" s="29">
        <f t="shared" si="35"/>
        <v>0</v>
      </c>
      <c r="L84" s="4"/>
      <c r="M84" s="29">
        <f t="shared" si="36"/>
        <v>0</v>
      </c>
      <c r="N84" s="29">
        <f t="shared" si="37"/>
        <v>0</v>
      </c>
      <c r="O84" s="4"/>
      <c r="P84" s="29">
        <f t="shared" si="38"/>
        <v>0</v>
      </c>
      <c r="Q84" s="29">
        <f t="shared" si="39"/>
        <v>0</v>
      </c>
    </row>
    <row r="85" spans="1:17" ht="25.5">
      <c r="A85" s="2" t="s">
        <v>168</v>
      </c>
      <c r="B85" s="30" t="s">
        <v>169</v>
      </c>
      <c r="C85" s="2" t="s">
        <v>52</v>
      </c>
      <c r="D85" s="30">
        <v>276</v>
      </c>
      <c r="E85" s="29" t="e">
        <f>MED!#REF!/D85</f>
        <v>#REF!</v>
      </c>
      <c r="F85" s="4">
        <v>0</v>
      </c>
      <c r="G85" s="29">
        <f t="shared" si="32"/>
        <v>0</v>
      </c>
      <c r="H85" s="29">
        <f t="shared" si="33"/>
        <v>0</v>
      </c>
      <c r="I85" s="4"/>
      <c r="J85" s="29">
        <f t="shared" si="34"/>
        <v>0</v>
      </c>
      <c r="K85" s="29">
        <f t="shared" si="35"/>
        <v>0</v>
      </c>
      <c r="L85" s="4"/>
      <c r="M85" s="29">
        <f t="shared" si="36"/>
        <v>0</v>
      </c>
      <c r="N85" s="29">
        <f t="shared" si="37"/>
        <v>0</v>
      </c>
      <c r="O85" s="4"/>
      <c r="P85" s="29">
        <f t="shared" si="38"/>
        <v>0</v>
      </c>
      <c r="Q85" s="29">
        <f t="shared" si="39"/>
        <v>0</v>
      </c>
    </row>
    <row r="86" spans="1:17" ht="25.5">
      <c r="A86" s="2" t="s">
        <v>170</v>
      </c>
      <c r="B86" s="30" t="s">
        <v>171</v>
      </c>
      <c r="C86" s="2" t="s">
        <v>52</v>
      </c>
      <c r="D86" s="30">
        <v>3806</v>
      </c>
      <c r="E86" s="29" t="e">
        <f>MED!#REF!/D86</f>
        <v>#REF!</v>
      </c>
      <c r="F86" s="4">
        <v>0</v>
      </c>
      <c r="G86" s="29">
        <f t="shared" si="32"/>
        <v>0</v>
      </c>
      <c r="H86" s="29">
        <f t="shared" si="33"/>
        <v>0</v>
      </c>
      <c r="I86" s="4"/>
      <c r="J86" s="29">
        <f t="shared" si="34"/>
        <v>0</v>
      </c>
      <c r="K86" s="29">
        <f t="shared" si="35"/>
        <v>0</v>
      </c>
      <c r="L86" s="4"/>
      <c r="M86" s="29">
        <f t="shared" si="36"/>
        <v>0</v>
      </c>
      <c r="N86" s="29">
        <f t="shared" si="37"/>
        <v>0</v>
      </c>
      <c r="O86" s="4"/>
      <c r="P86" s="29">
        <f t="shared" si="38"/>
        <v>0</v>
      </c>
      <c r="Q86" s="29">
        <f t="shared" si="39"/>
        <v>0</v>
      </c>
    </row>
    <row r="87" spans="1:17" ht="25.5">
      <c r="A87" s="2" t="s">
        <v>172</v>
      </c>
      <c r="B87" s="30" t="s">
        <v>173</v>
      </c>
      <c r="C87" s="2" t="s">
        <v>52</v>
      </c>
      <c r="D87" s="30">
        <v>1434</v>
      </c>
      <c r="E87" s="29" t="e">
        <f>MED!#REF!/D87</f>
        <v>#REF!</v>
      </c>
      <c r="F87" s="4">
        <v>0</v>
      </c>
      <c r="G87" s="29">
        <f t="shared" si="32"/>
        <v>0</v>
      </c>
      <c r="H87" s="29">
        <f t="shared" si="33"/>
        <v>0</v>
      </c>
      <c r="I87" s="4"/>
      <c r="J87" s="29">
        <f t="shared" si="34"/>
        <v>0</v>
      </c>
      <c r="K87" s="29">
        <f t="shared" si="35"/>
        <v>0</v>
      </c>
      <c r="L87" s="4"/>
      <c r="M87" s="29">
        <f t="shared" si="36"/>
        <v>0</v>
      </c>
      <c r="N87" s="29">
        <f t="shared" si="37"/>
        <v>0</v>
      </c>
      <c r="O87" s="4"/>
      <c r="P87" s="29">
        <f t="shared" si="38"/>
        <v>0</v>
      </c>
      <c r="Q87" s="29">
        <f t="shared" si="39"/>
        <v>0</v>
      </c>
    </row>
    <row r="88" spans="1:17" ht="38.25">
      <c r="A88" s="2" t="s">
        <v>174</v>
      </c>
      <c r="B88" s="30" t="s">
        <v>175</v>
      </c>
      <c r="C88" s="2" t="s">
        <v>52</v>
      </c>
      <c r="D88" s="30">
        <v>653.5</v>
      </c>
      <c r="E88" s="29" t="e">
        <f>MED!#REF!/D88</f>
        <v>#REF!</v>
      </c>
      <c r="F88" s="4">
        <v>0</v>
      </c>
      <c r="G88" s="29">
        <f t="shared" si="32"/>
        <v>0</v>
      </c>
      <c r="H88" s="29">
        <f t="shared" si="33"/>
        <v>0</v>
      </c>
      <c r="I88" s="4"/>
      <c r="J88" s="29">
        <f t="shared" si="34"/>
        <v>0</v>
      </c>
      <c r="K88" s="29">
        <f t="shared" si="35"/>
        <v>0</v>
      </c>
      <c r="L88" s="4"/>
      <c r="M88" s="29">
        <f t="shared" si="36"/>
        <v>0</v>
      </c>
      <c r="N88" s="29">
        <f t="shared" si="37"/>
        <v>0</v>
      </c>
      <c r="O88" s="4"/>
      <c r="P88" s="29">
        <f t="shared" si="38"/>
        <v>0</v>
      </c>
      <c r="Q88" s="29">
        <f t="shared" si="39"/>
        <v>0</v>
      </c>
    </row>
    <row r="89" spans="1:17">
      <c r="A89" s="41" t="s">
        <v>176</v>
      </c>
      <c r="B89" s="45" t="s">
        <v>177</v>
      </c>
      <c r="C89" s="41"/>
      <c r="D89" s="53">
        <v>10153.84</v>
      </c>
      <c r="E89" s="55"/>
      <c r="F89" s="56">
        <v>0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1:17" ht="25.5">
      <c r="A90" s="2" t="s">
        <v>178</v>
      </c>
      <c r="B90" s="30" t="s">
        <v>179</v>
      </c>
      <c r="C90" s="2" t="s">
        <v>52</v>
      </c>
      <c r="D90" s="30">
        <v>127.8</v>
      </c>
      <c r="E90" s="29" t="e">
        <f>MED!#REF!/D90</f>
        <v>#REF!</v>
      </c>
      <c r="F90" s="4">
        <v>0</v>
      </c>
      <c r="G90" s="29">
        <f t="shared" ref="G90:G98" si="40">F90/D90</f>
        <v>0</v>
      </c>
      <c r="H90" s="29">
        <f t="shared" ref="H90:H98" si="41">G90</f>
        <v>0</v>
      </c>
      <c r="I90" s="4"/>
      <c r="J90" s="29">
        <f t="shared" ref="J90:J98" si="42">I90/D90</f>
        <v>0</v>
      </c>
      <c r="K90" s="29">
        <f t="shared" ref="K90:K98" si="43">H90+J90</f>
        <v>0</v>
      </c>
      <c r="L90" s="4"/>
      <c r="M90" s="29">
        <f t="shared" ref="M90:M98" si="44">L90/D90</f>
        <v>0</v>
      </c>
      <c r="N90" s="29">
        <f t="shared" ref="N90:N98" si="45">K90+M90</f>
        <v>0</v>
      </c>
      <c r="O90" s="4"/>
      <c r="P90" s="29">
        <f t="shared" ref="P90:P98" si="46">O90/D90</f>
        <v>0</v>
      </c>
      <c r="Q90" s="29">
        <f t="shared" ref="Q90:Q98" si="47">N90+P90</f>
        <v>0</v>
      </c>
    </row>
    <row r="91" spans="1:17" ht="38.25">
      <c r="A91" s="2" t="s">
        <v>180</v>
      </c>
      <c r="B91" s="30" t="s">
        <v>181</v>
      </c>
      <c r="C91" s="2" t="s">
        <v>55</v>
      </c>
      <c r="D91" s="30">
        <v>416.1</v>
      </c>
      <c r="E91" s="29" t="e">
        <f>MED!#REF!/D91</f>
        <v>#REF!</v>
      </c>
      <c r="F91" s="4">
        <v>0</v>
      </c>
      <c r="G91" s="29">
        <f t="shared" si="40"/>
        <v>0</v>
      </c>
      <c r="H91" s="29">
        <f t="shared" si="41"/>
        <v>0</v>
      </c>
      <c r="I91" s="4"/>
      <c r="J91" s="29">
        <f t="shared" si="42"/>
        <v>0</v>
      </c>
      <c r="K91" s="29">
        <f t="shared" si="43"/>
        <v>0</v>
      </c>
      <c r="L91" s="4"/>
      <c r="M91" s="29">
        <f t="shared" si="44"/>
        <v>0</v>
      </c>
      <c r="N91" s="29">
        <f t="shared" si="45"/>
        <v>0</v>
      </c>
      <c r="O91" s="4"/>
      <c r="P91" s="29">
        <f t="shared" si="46"/>
        <v>0</v>
      </c>
      <c r="Q91" s="29">
        <f t="shared" si="47"/>
        <v>0</v>
      </c>
    </row>
    <row r="92" spans="1:17" ht="38.25">
      <c r="A92" s="2" t="s">
        <v>182</v>
      </c>
      <c r="B92" s="30" t="s">
        <v>183</v>
      </c>
      <c r="C92" s="2" t="s">
        <v>55</v>
      </c>
      <c r="D92" s="30">
        <v>2325.64</v>
      </c>
      <c r="E92" s="29" t="e">
        <f>MED!#REF!/D92</f>
        <v>#REF!</v>
      </c>
      <c r="F92" s="4">
        <v>0</v>
      </c>
      <c r="G92" s="29">
        <f t="shared" si="40"/>
        <v>0</v>
      </c>
      <c r="H92" s="29">
        <f t="shared" si="41"/>
        <v>0</v>
      </c>
      <c r="I92" s="4"/>
      <c r="J92" s="29">
        <f t="shared" si="42"/>
        <v>0</v>
      </c>
      <c r="K92" s="29">
        <f t="shared" si="43"/>
        <v>0</v>
      </c>
      <c r="L92" s="4"/>
      <c r="M92" s="29">
        <f t="shared" si="44"/>
        <v>0</v>
      </c>
      <c r="N92" s="29">
        <f t="shared" si="45"/>
        <v>0</v>
      </c>
      <c r="O92" s="4"/>
      <c r="P92" s="29">
        <f t="shared" si="46"/>
        <v>0</v>
      </c>
      <c r="Q92" s="29">
        <f t="shared" si="47"/>
        <v>0</v>
      </c>
    </row>
    <row r="93" spans="1:17" ht="38.25">
      <c r="A93" s="2" t="s">
        <v>184</v>
      </c>
      <c r="B93" s="30" t="s">
        <v>185</v>
      </c>
      <c r="C93" s="2" t="s">
        <v>55</v>
      </c>
      <c r="D93" s="30">
        <v>689.05</v>
      </c>
      <c r="E93" s="29" t="e">
        <f>MED!#REF!/D93</f>
        <v>#REF!</v>
      </c>
      <c r="F93" s="4">
        <v>0</v>
      </c>
      <c r="G93" s="29">
        <f t="shared" si="40"/>
        <v>0</v>
      </c>
      <c r="H93" s="29">
        <f t="shared" si="41"/>
        <v>0</v>
      </c>
      <c r="I93" s="4"/>
      <c r="J93" s="29">
        <f t="shared" si="42"/>
        <v>0</v>
      </c>
      <c r="K93" s="29">
        <f t="shared" si="43"/>
        <v>0</v>
      </c>
      <c r="L93" s="4"/>
      <c r="M93" s="29">
        <f t="shared" si="44"/>
        <v>0</v>
      </c>
      <c r="N93" s="29">
        <f t="shared" si="45"/>
        <v>0</v>
      </c>
      <c r="O93" s="4"/>
      <c r="P93" s="29">
        <f t="shared" si="46"/>
        <v>0</v>
      </c>
      <c r="Q93" s="29">
        <f t="shared" si="47"/>
        <v>0</v>
      </c>
    </row>
    <row r="94" spans="1:17" ht="25.5">
      <c r="A94" s="2" t="s">
        <v>186</v>
      </c>
      <c r="B94" s="30" t="s">
        <v>187</v>
      </c>
      <c r="C94" s="2" t="s">
        <v>52</v>
      </c>
      <c r="D94" s="30">
        <v>464.16</v>
      </c>
      <c r="E94" s="29" t="e">
        <f>MED!#REF!/D94</f>
        <v>#REF!</v>
      </c>
      <c r="F94" s="4">
        <v>0</v>
      </c>
      <c r="G94" s="29">
        <f t="shared" si="40"/>
        <v>0</v>
      </c>
      <c r="H94" s="29">
        <f t="shared" si="41"/>
        <v>0</v>
      </c>
      <c r="I94" s="4"/>
      <c r="J94" s="29">
        <f t="shared" si="42"/>
        <v>0</v>
      </c>
      <c r="K94" s="29">
        <f t="shared" si="43"/>
        <v>0</v>
      </c>
      <c r="L94" s="4"/>
      <c r="M94" s="29">
        <f t="shared" si="44"/>
        <v>0</v>
      </c>
      <c r="N94" s="29">
        <f t="shared" si="45"/>
        <v>0</v>
      </c>
      <c r="O94" s="4"/>
      <c r="P94" s="29">
        <f t="shared" si="46"/>
        <v>0</v>
      </c>
      <c r="Q94" s="29">
        <f t="shared" si="47"/>
        <v>0</v>
      </c>
    </row>
    <row r="95" spans="1:17" ht="25.5">
      <c r="A95" s="2" t="s">
        <v>188</v>
      </c>
      <c r="B95" s="30" t="s">
        <v>189</v>
      </c>
      <c r="C95" s="2" t="s">
        <v>52</v>
      </c>
      <c r="D95" s="30">
        <v>1856.64</v>
      </c>
      <c r="E95" s="29" t="e">
        <f>MED!#REF!/D95</f>
        <v>#REF!</v>
      </c>
      <c r="F95" s="4">
        <v>0</v>
      </c>
      <c r="G95" s="29">
        <f t="shared" si="40"/>
        <v>0</v>
      </c>
      <c r="H95" s="29">
        <f t="shared" si="41"/>
        <v>0</v>
      </c>
      <c r="I95" s="4"/>
      <c r="J95" s="29">
        <f t="shared" si="42"/>
        <v>0</v>
      </c>
      <c r="K95" s="29">
        <f t="shared" si="43"/>
        <v>0</v>
      </c>
      <c r="L95" s="4"/>
      <c r="M95" s="29">
        <f t="shared" si="44"/>
        <v>0</v>
      </c>
      <c r="N95" s="29">
        <f t="shared" si="45"/>
        <v>0</v>
      </c>
      <c r="O95" s="4"/>
      <c r="P95" s="29">
        <f t="shared" si="46"/>
        <v>0</v>
      </c>
      <c r="Q95" s="29">
        <f t="shared" si="47"/>
        <v>0</v>
      </c>
    </row>
    <row r="96" spans="1:17" ht="38.25">
      <c r="A96" s="2" t="s">
        <v>190</v>
      </c>
      <c r="B96" s="30" t="s">
        <v>191</v>
      </c>
      <c r="C96" s="2" t="s">
        <v>55</v>
      </c>
      <c r="D96" s="30">
        <v>2253.81</v>
      </c>
      <c r="E96" s="29" t="e">
        <f>MED!#REF!/D96</f>
        <v>#REF!</v>
      </c>
      <c r="F96" s="4">
        <v>0</v>
      </c>
      <c r="G96" s="29">
        <f t="shared" si="40"/>
        <v>0</v>
      </c>
      <c r="H96" s="29">
        <f t="shared" si="41"/>
        <v>0</v>
      </c>
      <c r="I96" s="4"/>
      <c r="J96" s="29">
        <f t="shared" si="42"/>
        <v>0</v>
      </c>
      <c r="K96" s="29">
        <f t="shared" si="43"/>
        <v>0</v>
      </c>
      <c r="L96" s="4"/>
      <c r="M96" s="29">
        <f t="shared" si="44"/>
        <v>0</v>
      </c>
      <c r="N96" s="29">
        <f t="shared" si="45"/>
        <v>0</v>
      </c>
      <c r="O96" s="4"/>
      <c r="P96" s="29">
        <f t="shared" si="46"/>
        <v>0</v>
      </c>
      <c r="Q96" s="29">
        <f t="shared" si="47"/>
        <v>0</v>
      </c>
    </row>
    <row r="97" spans="1:17">
      <c r="A97" s="2" t="s">
        <v>192</v>
      </c>
      <c r="B97" s="30" t="s">
        <v>193</v>
      </c>
      <c r="C97" s="2" t="s">
        <v>52</v>
      </c>
      <c r="D97" s="4">
        <v>1742.4</v>
      </c>
      <c r="E97" s="29" t="e">
        <f>MED!#REF!/D97</f>
        <v>#REF!</v>
      </c>
      <c r="F97" s="4">
        <v>0</v>
      </c>
      <c r="G97" s="29">
        <f t="shared" si="40"/>
        <v>0</v>
      </c>
      <c r="H97" s="29">
        <f t="shared" si="41"/>
        <v>0</v>
      </c>
      <c r="I97" s="4"/>
      <c r="J97" s="29">
        <f t="shared" si="42"/>
        <v>0</v>
      </c>
      <c r="K97" s="29">
        <f t="shared" si="43"/>
        <v>0</v>
      </c>
      <c r="L97" s="4"/>
      <c r="M97" s="29">
        <f t="shared" si="44"/>
        <v>0</v>
      </c>
      <c r="N97" s="29">
        <f t="shared" si="45"/>
        <v>0</v>
      </c>
      <c r="O97" s="4"/>
      <c r="P97" s="29">
        <f t="shared" si="46"/>
        <v>0</v>
      </c>
      <c r="Q97" s="29">
        <f t="shared" si="47"/>
        <v>0</v>
      </c>
    </row>
    <row r="98" spans="1:17" ht="38.25">
      <c r="A98" s="2" t="s">
        <v>194</v>
      </c>
      <c r="B98" s="30" t="s">
        <v>195</v>
      </c>
      <c r="C98" s="2" t="s">
        <v>55</v>
      </c>
      <c r="D98" s="30">
        <v>278.24</v>
      </c>
      <c r="E98" s="29" t="e">
        <f>MED!#REF!/D98</f>
        <v>#REF!</v>
      </c>
      <c r="F98" s="4">
        <v>0</v>
      </c>
      <c r="G98" s="29">
        <f t="shared" si="40"/>
        <v>0</v>
      </c>
      <c r="H98" s="29">
        <f t="shared" si="41"/>
        <v>0</v>
      </c>
      <c r="I98" s="4"/>
      <c r="J98" s="29">
        <f t="shared" si="42"/>
        <v>0</v>
      </c>
      <c r="K98" s="29">
        <f t="shared" si="43"/>
        <v>0</v>
      </c>
      <c r="L98" s="4"/>
      <c r="M98" s="29">
        <f t="shared" si="44"/>
        <v>0</v>
      </c>
      <c r="N98" s="29">
        <f t="shared" si="45"/>
        <v>0</v>
      </c>
      <c r="O98" s="4"/>
      <c r="P98" s="29">
        <f t="shared" si="46"/>
        <v>0</v>
      </c>
      <c r="Q98" s="29">
        <f t="shared" si="47"/>
        <v>0</v>
      </c>
    </row>
    <row r="99" spans="1:17">
      <c r="A99" s="41" t="s">
        <v>196</v>
      </c>
      <c r="B99" s="45" t="s">
        <v>197</v>
      </c>
      <c r="C99" s="41"/>
      <c r="D99" s="45">
        <v>6994.1886000000004</v>
      </c>
      <c r="E99" s="55"/>
      <c r="F99" s="56">
        <v>0</v>
      </c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7" ht="25.5">
      <c r="A100" s="2" t="s">
        <v>198</v>
      </c>
      <c r="B100" s="30" t="s">
        <v>199</v>
      </c>
      <c r="C100" s="2" t="s">
        <v>41</v>
      </c>
      <c r="D100" s="30">
        <v>1338.48</v>
      </c>
      <c r="E100" s="29" t="e">
        <f>MED!#REF!/D100</f>
        <v>#REF!</v>
      </c>
      <c r="F100" s="4">
        <v>0</v>
      </c>
      <c r="G100" s="29">
        <f>F100/D100</f>
        <v>0</v>
      </c>
      <c r="H100" s="29">
        <f>G100</f>
        <v>0</v>
      </c>
      <c r="I100" s="4"/>
      <c r="J100" s="29">
        <f>I100/D100</f>
        <v>0</v>
      </c>
      <c r="K100" s="29">
        <f>H100+J100</f>
        <v>0</v>
      </c>
      <c r="L100" s="4"/>
      <c r="M100" s="29">
        <f>L100/D100</f>
        <v>0</v>
      </c>
      <c r="N100" s="29">
        <f>K100+M100</f>
        <v>0</v>
      </c>
      <c r="O100" s="4"/>
      <c r="P100" s="29">
        <f>O100/D100</f>
        <v>0</v>
      </c>
      <c r="Q100" s="29">
        <f>N100+P100</f>
        <v>0</v>
      </c>
    </row>
    <row r="101" spans="1:17" ht="25.5">
      <c r="A101" s="2" t="s">
        <v>200</v>
      </c>
      <c r="B101" s="30" t="s">
        <v>201</v>
      </c>
      <c r="C101" s="2" t="s">
        <v>41</v>
      </c>
      <c r="D101" s="30">
        <v>628.20000000000005</v>
      </c>
      <c r="E101" s="29" t="e">
        <f>MED!#REF!/D101</f>
        <v>#REF!</v>
      </c>
      <c r="F101" s="4">
        <v>0</v>
      </c>
      <c r="G101" s="29">
        <f>F101/D101</f>
        <v>0</v>
      </c>
      <c r="H101" s="29">
        <f>G101</f>
        <v>0</v>
      </c>
      <c r="I101" s="4"/>
      <c r="J101" s="29">
        <f>I101/D101</f>
        <v>0</v>
      </c>
      <c r="K101" s="29">
        <f>H101+J101</f>
        <v>0</v>
      </c>
      <c r="L101" s="4"/>
      <c r="M101" s="29">
        <f>L101/D101</f>
        <v>0</v>
      </c>
      <c r="N101" s="29">
        <f>K101+M101</f>
        <v>0</v>
      </c>
      <c r="O101" s="4"/>
      <c r="P101" s="29">
        <f>O101/D101</f>
        <v>0</v>
      </c>
      <c r="Q101" s="29">
        <f>N101+P101</f>
        <v>0</v>
      </c>
    </row>
    <row r="102" spans="1:17" ht="25.5">
      <c r="A102" s="2" t="s">
        <v>202</v>
      </c>
      <c r="B102" s="30" t="s">
        <v>203</v>
      </c>
      <c r="C102" s="2" t="s">
        <v>41</v>
      </c>
      <c r="D102" s="30">
        <v>2096.7566000000002</v>
      </c>
      <c r="E102" s="29" t="e">
        <f>MED!#REF!/D102</f>
        <v>#REF!</v>
      </c>
      <c r="F102" s="4">
        <v>0</v>
      </c>
      <c r="G102" s="29">
        <f>F102/D102</f>
        <v>0</v>
      </c>
      <c r="H102" s="29">
        <f>G102</f>
        <v>0</v>
      </c>
      <c r="I102" s="4"/>
      <c r="J102" s="29">
        <f>I102/D102</f>
        <v>0</v>
      </c>
      <c r="K102" s="29">
        <f>H102+J102</f>
        <v>0</v>
      </c>
      <c r="L102" s="4"/>
      <c r="M102" s="29">
        <f>L102/D102</f>
        <v>0</v>
      </c>
      <c r="N102" s="29">
        <f>K102+M102</f>
        <v>0</v>
      </c>
      <c r="O102" s="4"/>
      <c r="P102" s="29">
        <f>O102/D102</f>
        <v>0</v>
      </c>
      <c r="Q102" s="29">
        <f>N102+P102</f>
        <v>0</v>
      </c>
    </row>
    <row r="103" spans="1:17" ht="38.25">
      <c r="A103" s="2" t="s">
        <v>204</v>
      </c>
      <c r="B103" s="30" t="s">
        <v>205</v>
      </c>
      <c r="C103" s="2" t="s">
        <v>52</v>
      </c>
      <c r="D103" s="30">
        <v>2930.752</v>
      </c>
      <c r="E103" s="29" t="e">
        <f>MED!#REF!/D103</f>
        <v>#REF!</v>
      </c>
      <c r="F103" s="4">
        <v>0</v>
      </c>
      <c r="G103" s="29">
        <f>F103/D103</f>
        <v>0</v>
      </c>
      <c r="H103" s="29">
        <f>G103</f>
        <v>0</v>
      </c>
      <c r="I103" s="4"/>
      <c r="J103" s="29">
        <f>I103/D103</f>
        <v>0</v>
      </c>
      <c r="K103" s="29">
        <f>H103+J103</f>
        <v>0</v>
      </c>
      <c r="L103" s="4"/>
      <c r="M103" s="29">
        <f>L103/D103</f>
        <v>0</v>
      </c>
      <c r="N103" s="29">
        <f>K103+M103</f>
        <v>0</v>
      </c>
      <c r="O103" s="4"/>
      <c r="P103" s="29">
        <f>O103/D103</f>
        <v>0</v>
      </c>
      <c r="Q103" s="29">
        <f>N103+P103</f>
        <v>0</v>
      </c>
    </row>
    <row r="104" spans="1:17">
      <c r="A104" s="41" t="s">
        <v>206</v>
      </c>
      <c r="B104" s="45" t="s">
        <v>207</v>
      </c>
      <c r="C104" s="41"/>
      <c r="D104" s="45">
        <v>20019.058099999998</v>
      </c>
      <c r="E104" s="55"/>
      <c r="F104" s="56">
        <v>879.2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1:17" ht="25.5">
      <c r="A105" s="2" t="s">
        <v>208</v>
      </c>
      <c r="B105" s="30" t="s">
        <v>209</v>
      </c>
      <c r="C105" s="2" t="s">
        <v>41</v>
      </c>
      <c r="D105" s="30">
        <v>3414.6628000000001</v>
      </c>
      <c r="E105" s="29" t="e">
        <f>MED!#REF!/D105</f>
        <v>#REF!</v>
      </c>
      <c r="F105" s="4">
        <v>0</v>
      </c>
      <c r="G105" s="29">
        <f t="shared" ref="G105:G115" si="48">F105/D105</f>
        <v>0</v>
      </c>
      <c r="H105" s="29">
        <f t="shared" ref="H105:H115" si="49">G105</f>
        <v>0</v>
      </c>
      <c r="I105" s="4"/>
      <c r="J105" s="29">
        <f t="shared" ref="J105:J115" si="50">I105/D105</f>
        <v>0</v>
      </c>
      <c r="K105" s="29">
        <f t="shared" ref="K105:K115" si="51">H105+J105</f>
        <v>0</v>
      </c>
      <c r="L105" s="4"/>
      <c r="M105" s="29">
        <f t="shared" ref="M105:M115" si="52">L105/D105</f>
        <v>0</v>
      </c>
      <c r="N105" s="29">
        <f t="shared" ref="N105:N115" si="53">K105+M105</f>
        <v>0</v>
      </c>
      <c r="O105" s="4"/>
      <c r="P105" s="29">
        <f t="shared" ref="P105:P115" si="54">O105/D105</f>
        <v>0</v>
      </c>
      <c r="Q105" s="29">
        <f t="shared" ref="Q105:Q115" si="55">N105+P105</f>
        <v>0</v>
      </c>
    </row>
    <row r="106" spans="1:17" ht="25.5">
      <c r="A106" s="2" t="s">
        <v>210</v>
      </c>
      <c r="B106" s="30" t="s">
        <v>211</v>
      </c>
      <c r="C106" s="2" t="s">
        <v>41</v>
      </c>
      <c r="D106" s="4">
        <v>4212.6522000000004</v>
      </c>
      <c r="E106" s="29" t="e">
        <f>MED!#REF!/D106</f>
        <v>#REF!</v>
      </c>
      <c r="F106" s="4">
        <v>0</v>
      </c>
      <c r="G106" s="29">
        <f t="shared" si="48"/>
        <v>0</v>
      </c>
      <c r="H106" s="29">
        <f t="shared" si="49"/>
        <v>0</v>
      </c>
      <c r="I106" s="4"/>
      <c r="J106" s="29">
        <f t="shared" si="50"/>
        <v>0</v>
      </c>
      <c r="K106" s="29">
        <f t="shared" si="51"/>
        <v>0</v>
      </c>
      <c r="L106" s="4"/>
      <c r="M106" s="29">
        <f t="shared" si="52"/>
        <v>0</v>
      </c>
      <c r="N106" s="29">
        <f t="shared" si="53"/>
        <v>0</v>
      </c>
      <c r="O106" s="4"/>
      <c r="P106" s="29">
        <f t="shared" si="54"/>
        <v>0</v>
      </c>
      <c r="Q106" s="29">
        <f t="shared" si="55"/>
        <v>0</v>
      </c>
    </row>
    <row r="107" spans="1:17" ht="25.5">
      <c r="A107" s="2" t="s">
        <v>212</v>
      </c>
      <c r="B107" s="30" t="s">
        <v>213</v>
      </c>
      <c r="C107" s="2" t="s">
        <v>41</v>
      </c>
      <c r="D107" s="30">
        <v>1103.5583999999999</v>
      </c>
      <c r="E107" s="29" t="e">
        <f>MED!#REF!/D107</f>
        <v>#REF!</v>
      </c>
      <c r="F107" s="4">
        <v>0</v>
      </c>
      <c r="G107" s="29">
        <f t="shared" si="48"/>
        <v>0</v>
      </c>
      <c r="H107" s="29">
        <f t="shared" si="49"/>
        <v>0</v>
      </c>
      <c r="I107" s="4"/>
      <c r="J107" s="29">
        <f t="shared" si="50"/>
        <v>0</v>
      </c>
      <c r="K107" s="29">
        <f t="shared" si="51"/>
        <v>0</v>
      </c>
      <c r="L107" s="4"/>
      <c r="M107" s="29">
        <f t="shared" si="52"/>
        <v>0</v>
      </c>
      <c r="N107" s="29">
        <f t="shared" si="53"/>
        <v>0</v>
      </c>
      <c r="O107" s="4"/>
      <c r="P107" s="29">
        <f t="shared" si="54"/>
        <v>0</v>
      </c>
      <c r="Q107" s="29">
        <f t="shared" si="55"/>
        <v>0</v>
      </c>
    </row>
    <row r="108" spans="1:17" ht="38.25">
      <c r="A108" s="2" t="s">
        <v>214</v>
      </c>
      <c r="B108" s="30" t="s">
        <v>215</v>
      </c>
      <c r="C108" s="2" t="s">
        <v>70</v>
      </c>
      <c r="D108" s="30">
        <v>1125.345</v>
      </c>
      <c r="E108" s="29" t="e">
        <f>MED!#REF!/D108</f>
        <v>#REF!</v>
      </c>
      <c r="F108" s="4">
        <v>0</v>
      </c>
      <c r="G108" s="29">
        <f t="shared" si="48"/>
        <v>0</v>
      </c>
      <c r="H108" s="29">
        <f t="shared" si="49"/>
        <v>0</v>
      </c>
      <c r="I108" s="4"/>
      <c r="J108" s="29">
        <f t="shared" si="50"/>
        <v>0</v>
      </c>
      <c r="K108" s="29">
        <f t="shared" si="51"/>
        <v>0</v>
      </c>
      <c r="L108" s="4"/>
      <c r="M108" s="29">
        <f t="shared" si="52"/>
        <v>0</v>
      </c>
      <c r="N108" s="29">
        <f t="shared" si="53"/>
        <v>0</v>
      </c>
      <c r="O108" s="4"/>
      <c r="P108" s="29">
        <f t="shared" si="54"/>
        <v>0</v>
      </c>
      <c r="Q108" s="29">
        <f t="shared" si="55"/>
        <v>0</v>
      </c>
    </row>
    <row r="109" spans="1:17" ht="25.5">
      <c r="A109" s="2" t="s">
        <v>216</v>
      </c>
      <c r="B109" s="30" t="s">
        <v>217</v>
      </c>
      <c r="C109" s="2" t="s">
        <v>41</v>
      </c>
      <c r="D109" s="30">
        <v>1137.4875</v>
      </c>
      <c r="E109" s="29" t="e">
        <f>MED!#REF!/D109</f>
        <v>#REF!</v>
      </c>
      <c r="F109" s="4">
        <v>0</v>
      </c>
      <c r="G109" s="29">
        <f t="shared" si="48"/>
        <v>0</v>
      </c>
      <c r="H109" s="29">
        <f t="shared" si="49"/>
        <v>0</v>
      </c>
      <c r="I109" s="4"/>
      <c r="J109" s="29">
        <f t="shared" si="50"/>
        <v>0</v>
      </c>
      <c r="K109" s="29">
        <f t="shared" si="51"/>
        <v>0</v>
      </c>
      <c r="L109" s="4"/>
      <c r="M109" s="29">
        <f t="shared" si="52"/>
        <v>0</v>
      </c>
      <c r="N109" s="29">
        <f t="shared" si="53"/>
        <v>0</v>
      </c>
      <c r="O109" s="4"/>
      <c r="P109" s="29">
        <f t="shared" si="54"/>
        <v>0</v>
      </c>
      <c r="Q109" s="29">
        <f t="shared" si="55"/>
        <v>0</v>
      </c>
    </row>
    <row r="110" spans="1:17" ht="51">
      <c r="A110" s="2" t="s">
        <v>218</v>
      </c>
      <c r="B110" s="30" t="s">
        <v>219</v>
      </c>
      <c r="C110" s="2" t="s">
        <v>70</v>
      </c>
      <c r="D110" s="30">
        <v>171.4</v>
      </c>
      <c r="E110" s="29" t="e">
        <f>MED!#REF!/D110</f>
        <v>#REF!</v>
      </c>
      <c r="F110" s="4">
        <v>0</v>
      </c>
      <c r="G110" s="29">
        <f t="shared" si="48"/>
        <v>0</v>
      </c>
      <c r="H110" s="29">
        <f t="shared" si="49"/>
        <v>0</v>
      </c>
      <c r="I110" s="4"/>
      <c r="J110" s="29">
        <f t="shared" si="50"/>
        <v>0</v>
      </c>
      <c r="K110" s="29">
        <f t="shared" si="51"/>
        <v>0</v>
      </c>
      <c r="L110" s="4"/>
      <c r="M110" s="29">
        <f t="shared" si="52"/>
        <v>0</v>
      </c>
      <c r="N110" s="29">
        <f t="shared" si="53"/>
        <v>0</v>
      </c>
      <c r="O110" s="4"/>
      <c r="P110" s="29">
        <f t="shared" si="54"/>
        <v>0</v>
      </c>
      <c r="Q110" s="29">
        <f t="shared" si="55"/>
        <v>0</v>
      </c>
    </row>
    <row r="111" spans="1:17" ht="38.25">
      <c r="A111" s="2" t="s">
        <v>220</v>
      </c>
      <c r="B111" s="30" t="s">
        <v>221</v>
      </c>
      <c r="C111" s="2" t="s">
        <v>41</v>
      </c>
      <c r="D111" s="30">
        <v>734.50800000000004</v>
      </c>
      <c r="E111" s="29" t="e">
        <f>MED!#REF!/D111</f>
        <v>#REF!</v>
      </c>
      <c r="F111" s="4">
        <v>0</v>
      </c>
      <c r="G111" s="29">
        <f t="shared" si="48"/>
        <v>0</v>
      </c>
      <c r="H111" s="29">
        <f t="shared" si="49"/>
        <v>0</v>
      </c>
      <c r="I111" s="4"/>
      <c r="J111" s="29">
        <f t="shared" si="50"/>
        <v>0</v>
      </c>
      <c r="K111" s="29">
        <f t="shared" si="51"/>
        <v>0</v>
      </c>
      <c r="L111" s="4"/>
      <c r="M111" s="29">
        <f t="shared" si="52"/>
        <v>0</v>
      </c>
      <c r="N111" s="29">
        <f t="shared" si="53"/>
        <v>0</v>
      </c>
      <c r="O111" s="4"/>
      <c r="P111" s="29">
        <f t="shared" si="54"/>
        <v>0</v>
      </c>
      <c r="Q111" s="29">
        <f t="shared" si="55"/>
        <v>0</v>
      </c>
    </row>
    <row r="112" spans="1:17" ht="51">
      <c r="A112" s="2" t="s">
        <v>222</v>
      </c>
      <c r="B112" s="30" t="s">
        <v>223</v>
      </c>
      <c r="C112" s="2" t="s">
        <v>41</v>
      </c>
      <c r="D112" s="30">
        <v>3422.2631999999999</v>
      </c>
      <c r="E112" s="29" t="e">
        <f>MED!#REF!/D112</f>
        <v>#REF!</v>
      </c>
      <c r="F112" s="4">
        <v>0</v>
      </c>
      <c r="G112" s="29">
        <f t="shared" si="48"/>
        <v>0</v>
      </c>
      <c r="H112" s="29">
        <f t="shared" si="49"/>
        <v>0</v>
      </c>
      <c r="I112" s="4"/>
      <c r="J112" s="29">
        <f t="shared" si="50"/>
        <v>0</v>
      </c>
      <c r="K112" s="29">
        <f t="shared" si="51"/>
        <v>0</v>
      </c>
      <c r="L112" s="4"/>
      <c r="M112" s="29">
        <f t="shared" si="52"/>
        <v>0</v>
      </c>
      <c r="N112" s="29">
        <f t="shared" si="53"/>
        <v>0</v>
      </c>
      <c r="O112" s="4"/>
      <c r="P112" s="29">
        <f t="shared" si="54"/>
        <v>0</v>
      </c>
      <c r="Q112" s="29">
        <f t="shared" si="55"/>
        <v>0</v>
      </c>
    </row>
    <row r="113" spans="1:17">
      <c r="A113" s="2" t="s">
        <v>224</v>
      </c>
      <c r="B113" s="30" t="s">
        <v>225</v>
      </c>
      <c r="C113" s="2" t="s">
        <v>226</v>
      </c>
      <c r="D113" s="4">
        <v>1765.308</v>
      </c>
      <c r="E113" s="29" t="e">
        <f>MED!#REF!/D113</f>
        <v>#REF!</v>
      </c>
      <c r="F113" s="4">
        <v>879.2</v>
      </c>
      <c r="G113" s="29">
        <f t="shared" si="48"/>
        <v>0.49804340092493776</v>
      </c>
      <c r="H113" s="29">
        <f t="shared" si="49"/>
        <v>0.49804340092493776</v>
      </c>
      <c r="I113" s="4"/>
      <c r="J113" s="29">
        <f t="shared" si="50"/>
        <v>0</v>
      </c>
      <c r="K113" s="29">
        <f t="shared" si="51"/>
        <v>0.49804340092493776</v>
      </c>
      <c r="L113" s="4"/>
      <c r="M113" s="29">
        <f t="shared" si="52"/>
        <v>0</v>
      </c>
      <c r="N113" s="29">
        <f t="shared" si="53"/>
        <v>0.49804340092493776</v>
      </c>
      <c r="O113" s="4"/>
      <c r="P113" s="29">
        <f t="shared" si="54"/>
        <v>0</v>
      </c>
      <c r="Q113" s="29">
        <f t="shared" si="55"/>
        <v>0.49804340092493776</v>
      </c>
    </row>
    <row r="114" spans="1:17" ht="25.5">
      <c r="A114" s="2" t="s">
        <v>227</v>
      </c>
      <c r="B114" s="30" t="s">
        <v>228</v>
      </c>
      <c r="C114" s="2" t="s">
        <v>226</v>
      </c>
      <c r="D114" s="30">
        <v>2102.6280000000002</v>
      </c>
      <c r="E114" s="29" t="e">
        <f>MED!#REF!/D114</f>
        <v>#REF!</v>
      </c>
      <c r="F114" s="4">
        <v>0</v>
      </c>
      <c r="G114" s="29">
        <f t="shared" si="48"/>
        <v>0</v>
      </c>
      <c r="H114" s="29">
        <f t="shared" si="49"/>
        <v>0</v>
      </c>
      <c r="I114" s="4"/>
      <c r="J114" s="29">
        <f t="shared" si="50"/>
        <v>0</v>
      </c>
      <c r="K114" s="29">
        <f t="shared" si="51"/>
        <v>0</v>
      </c>
      <c r="L114" s="4"/>
      <c r="M114" s="29">
        <f t="shared" si="52"/>
        <v>0</v>
      </c>
      <c r="N114" s="29">
        <f t="shared" si="53"/>
        <v>0</v>
      </c>
      <c r="O114" s="4"/>
      <c r="P114" s="29">
        <f t="shared" si="54"/>
        <v>0</v>
      </c>
      <c r="Q114" s="29">
        <f t="shared" si="55"/>
        <v>0</v>
      </c>
    </row>
    <row r="115" spans="1:17" ht="25.5">
      <c r="A115" s="2" t="s">
        <v>229</v>
      </c>
      <c r="B115" s="30" t="s">
        <v>230</v>
      </c>
      <c r="C115" s="2" t="s">
        <v>41</v>
      </c>
      <c r="D115" s="30">
        <v>829.245</v>
      </c>
      <c r="E115" s="29" t="e">
        <f>MED!#REF!/D115</f>
        <v>#REF!</v>
      </c>
      <c r="F115" s="4">
        <v>0</v>
      </c>
      <c r="G115" s="29">
        <f t="shared" si="48"/>
        <v>0</v>
      </c>
      <c r="H115" s="29">
        <f t="shared" si="49"/>
        <v>0</v>
      </c>
      <c r="I115" s="4"/>
      <c r="J115" s="29">
        <f t="shared" si="50"/>
        <v>0</v>
      </c>
      <c r="K115" s="29">
        <f t="shared" si="51"/>
        <v>0</v>
      </c>
      <c r="L115" s="4"/>
      <c r="M115" s="29">
        <f t="shared" si="52"/>
        <v>0</v>
      </c>
      <c r="N115" s="29">
        <f t="shared" si="53"/>
        <v>0</v>
      </c>
      <c r="O115" s="4"/>
      <c r="P115" s="29">
        <f t="shared" si="54"/>
        <v>0</v>
      </c>
      <c r="Q115" s="29">
        <f t="shared" si="55"/>
        <v>0</v>
      </c>
    </row>
    <row r="116" spans="1:17">
      <c r="A116" s="41" t="s">
        <v>231</v>
      </c>
      <c r="B116" s="45" t="s">
        <v>232</v>
      </c>
      <c r="C116" s="41"/>
      <c r="D116" s="45">
        <v>5269.0925999999999</v>
      </c>
      <c r="E116" s="55"/>
      <c r="F116" s="56">
        <v>3575.2080000000001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25.5">
      <c r="A117" s="2" t="s">
        <v>233</v>
      </c>
      <c r="B117" s="30" t="s">
        <v>234</v>
      </c>
      <c r="C117" s="2" t="s">
        <v>41</v>
      </c>
      <c r="D117" s="30">
        <v>239.39519999999999</v>
      </c>
      <c r="E117" s="29" t="e">
        <f>MED!#REF!/D117</f>
        <v>#REF!</v>
      </c>
      <c r="F117" s="4">
        <v>0</v>
      </c>
      <c r="G117" s="29">
        <f t="shared" ref="G117:G122" si="56">F117/D117</f>
        <v>0</v>
      </c>
      <c r="H117" s="29">
        <f t="shared" ref="H117:H122" si="57">G117</f>
        <v>0</v>
      </c>
      <c r="I117" s="4"/>
      <c r="J117" s="29">
        <f t="shared" ref="J117:J122" si="58">I117/D117</f>
        <v>0</v>
      </c>
      <c r="K117" s="29">
        <f t="shared" ref="K117:K122" si="59">H117+J117</f>
        <v>0</v>
      </c>
      <c r="L117" s="4"/>
      <c r="M117" s="29">
        <f t="shared" ref="M117:M122" si="60">L117/D117</f>
        <v>0</v>
      </c>
      <c r="N117" s="29">
        <f t="shared" ref="N117:N122" si="61">K117+M117</f>
        <v>0</v>
      </c>
      <c r="O117" s="4"/>
      <c r="P117" s="29">
        <f t="shared" ref="P117:P122" si="62">O117/D117</f>
        <v>0</v>
      </c>
      <c r="Q117" s="29">
        <f t="shared" ref="Q117:Q122" si="63">N117+P117</f>
        <v>0</v>
      </c>
    </row>
    <row r="118" spans="1:17" ht="25.5">
      <c r="A118" s="2" t="s">
        <v>235</v>
      </c>
      <c r="B118" s="30" t="s">
        <v>236</v>
      </c>
      <c r="C118" s="2" t="s">
        <v>41</v>
      </c>
      <c r="D118" s="30">
        <v>1152.0894000000001</v>
      </c>
      <c r="E118" s="29" t="e">
        <f>MED!#REF!/D118</f>
        <v>#REF!</v>
      </c>
      <c r="F118" s="4">
        <v>0</v>
      </c>
      <c r="G118" s="29">
        <f t="shared" si="56"/>
        <v>0</v>
      </c>
      <c r="H118" s="29">
        <f t="shared" si="57"/>
        <v>0</v>
      </c>
      <c r="I118" s="4"/>
      <c r="J118" s="29">
        <f t="shared" si="58"/>
        <v>0</v>
      </c>
      <c r="K118" s="29">
        <f t="shared" si="59"/>
        <v>0</v>
      </c>
      <c r="L118" s="4"/>
      <c r="M118" s="29">
        <f t="shared" si="60"/>
        <v>0</v>
      </c>
      <c r="N118" s="29">
        <f t="shared" si="61"/>
        <v>0</v>
      </c>
      <c r="O118" s="4"/>
      <c r="P118" s="29">
        <f t="shared" si="62"/>
        <v>0</v>
      </c>
      <c r="Q118" s="29">
        <f t="shared" si="63"/>
        <v>0</v>
      </c>
    </row>
    <row r="119" spans="1:17" ht="38.25">
      <c r="A119" s="2" t="s">
        <v>237</v>
      </c>
      <c r="B119" s="30" t="s">
        <v>238</v>
      </c>
      <c r="C119" s="2" t="s">
        <v>41</v>
      </c>
      <c r="D119" s="4">
        <v>2066.5488</v>
      </c>
      <c r="E119" s="29" t="e">
        <f>MED!#REF!/D119</f>
        <v>#REF!</v>
      </c>
      <c r="F119" s="4">
        <v>2066.5488</v>
      </c>
      <c r="G119" s="29">
        <f t="shared" si="56"/>
        <v>1</v>
      </c>
      <c r="H119" s="29">
        <f t="shared" si="57"/>
        <v>1</v>
      </c>
      <c r="I119" s="4"/>
      <c r="J119" s="29">
        <f t="shared" si="58"/>
        <v>0</v>
      </c>
      <c r="K119" s="29">
        <f t="shared" si="59"/>
        <v>1</v>
      </c>
      <c r="L119" s="4"/>
      <c r="M119" s="29">
        <f t="shared" si="60"/>
        <v>0</v>
      </c>
      <c r="N119" s="29">
        <f t="shared" si="61"/>
        <v>1</v>
      </c>
      <c r="O119" s="4"/>
      <c r="P119" s="29">
        <f t="shared" si="62"/>
        <v>0</v>
      </c>
      <c r="Q119" s="29">
        <f t="shared" si="63"/>
        <v>1</v>
      </c>
    </row>
    <row r="120" spans="1:17" ht="38.25">
      <c r="A120" s="2" t="s">
        <v>239</v>
      </c>
      <c r="B120" s="30" t="s">
        <v>240</v>
      </c>
      <c r="C120" s="2" t="s">
        <v>41</v>
      </c>
      <c r="D120" s="30">
        <v>1089.5871999999999</v>
      </c>
      <c r="E120" s="29" t="e">
        <f>MED!#REF!/D120</f>
        <v>#REF!</v>
      </c>
      <c r="F120" s="4">
        <v>1089.5871999999999</v>
      </c>
      <c r="G120" s="29">
        <f t="shared" si="56"/>
        <v>1</v>
      </c>
      <c r="H120" s="29">
        <f t="shared" si="57"/>
        <v>1</v>
      </c>
      <c r="I120" s="4"/>
      <c r="J120" s="29">
        <f t="shared" si="58"/>
        <v>0</v>
      </c>
      <c r="K120" s="29">
        <f t="shared" si="59"/>
        <v>1</v>
      </c>
      <c r="L120" s="4"/>
      <c r="M120" s="29">
        <f t="shared" si="60"/>
        <v>0</v>
      </c>
      <c r="N120" s="29">
        <f t="shared" si="61"/>
        <v>1</v>
      </c>
      <c r="O120" s="4"/>
      <c r="P120" s="29">
        <f t="shared" si="62"/>
        <v>0</v>
      </c>
      <c r="Q120" s="29">
        <f t="shared" si="63"/>
        <v>1</v>
      </c>
    </row>
    <row r="121" spans="1:17">
      <c r="A121" s="2" t="s">
        <v>241</v>
      </c>
      <c r="B121" s="30" t="s">
        <v>242</v>
      </c>
      <c r="C121" s="2" t="s">
        <v>41</v>
      </c>
      <c r="D121" s="30">
        <v>419.072</v>
      </c>
      <c r="E121" s="29" t="e">
        <f>MED!#REF!/D121</f>
        <v>#REF!</v>
      </c>
      <c r="F121" s="4">
        <v>419.072</v>
      </c>
      <c r="G121" s="29">
        <f t="shared" si="56"/>
        <v>1</v>
      </c>
      <c r="H121" s="29">
        <f t="shared" si="57"/>
        <v>1</v>
      </c>
      <c r="I121" s="4"/>
      <c r="J121" s="29">
        <f t="shared" si="58"/>
        <v>0</v>
      </c>
      <c r="K121" s="29">
        <f t="shared" si="59"/>
        <v>1</v>
      </c>
      <c r="L121" s="4"/>
      <c r="M121" s="29">
        <f t="shared" si="60"/>
        <v>0</v>
      </c>
      <c r="N121" s="29">
        <f t="shared" si="61"/>
        <v>1</v>
      </c>
      <c r="O121" s="4"/>
      <c r="P121" s="29">
        <f t="shared" si="62"/>
        <v>0</v>
      </c>
      <c r="Q121" s="29">
        <f t="shared" si="63"/>
        <v>1</v>
      </c>
    </row>
    <row r="122" spans="1:17" ht="25.5">
      <c r="A122" s="2" t="s">
        <v>243</v>
      </c>
      <c r="B122" s="30" t="s">
        <v>244</v>
      </c>
      <c r="C122" s="2" t="s">
        <v>52</v>
      </c>
      <c r="D122" s="30">
        <v>302.39999999999998</v>
      </c>
      <c r="E122" s="29" t="e">
        <f>MED!#REF!/D122</f>
        <v>#REF!</v>
      </c>
      <c r="F122" s="4">
        <v>0</v>
      </c>
      <c r="G122" s="29">
        <f t="shared" si="56"/>
        <v>0</v>
      </c>
      <c r="H122" s="29">
        <f t="shared" si="57"/>
        <v>0</v>
      </c>
      <c r="I122" s="4"/>
      <c r="J122" s="29">
        <f t="shared" si="58"/>
        <v>0</v>
      </c>
      <c r="K122" s="29">
        <f t="shared" si="59"/>
        <v>0</v>
      </c>
      <c r="L122" s="4"/>
      <c r="M122" s="29">
        <f t="shared" si="60"/>
        <v>0</v>
      </c>
      <c r="N122" s="29">
        <f t="shared" si="61"/>
        <v>0</v>
      </c>
      <c r="O122" s="4"/>
      <c r="P122" s="29">
        <f t="shared" si="62"/>
        <v>0</v>
      </c>
      <c r="Q122" s="29">
        <f t="shared" si="63"/>
        <v>0</v>
      </c>
    </row>
    <row r="123" spans="1:17">
      <c r="A123" s="41" t="s">
        <v>245</v>
      </c>
      <c r="B123" s="45" t="s">
        <v>246</v>
      </c>
      <c r="C123" s="41"/>
      <c r="D123" s="57">
        <v>62170.1757</v>
      </c>
      <c r="E123" s="55"/>
      <c r="F123" s="56">
        <v>0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ht="38.25">
      <c r="A124" s="2" t="s">
        <v>247</v>
      </c>
      <c r="B124" s="30" t="s">
        <v>248</v>
      </c>
      <c r="C124" s="36" t="s">
        <v>41</v>
      </c>
      <c r="D124" s="30">
        <v>28108.2114</v>
      </c>
      <c r="E124" s="29" t="e">
        <f>MED!#REF!/D124</f>
        <v>#REF!</v>
      </c>
      <c r="F124" s="4">
        <v>0</v>
      </c>
      <c r="G124" s="29">
        <f t="shared" ref="G124:G134" si="64">F124/D124</f>
        <v>0</v>
      </c>
      <c r="H124" s="29">
        <f t="shared" ref="H124:H134" si="65">G124</f>
        <v>0</v>
      </c>
      <c r="I124" s="4"/>
      <c r="J124" s="29">
        <f t="shared" ref="J124:J134" si="66">I124/D124</f>
        <v>0</v>
      </c>
      <c r="K124" s="29">
        <f t="shared" ref="K124:K134" si="67">H124+J124</f>
        <v>0</v>
      </c>
      <c r="L124" s="4"/>
      <c r="M124" s="29">
        <f t="shared" ref="M124:M134" si="68">L124/D124</f>
        <v>0</v>
      </c>
      <c r="N124" s="29">
        <f t="shared" ref="N124:N134" si="69">K124+M124</f>
        <v>0</v>
      </c>
      <c r="O124" s="4"/>
      <c r="P124" s="29">
        <f t="shared" ref="P124:P134" si="70">O124/D124</f>
        <v>0</v>
      </c>
      <c r="Q124" s="29">
        <f t="shared" ref="Q124:Q134" si="71">N124+P124</f>
        <v>0</v>
      </c>
    </row>
    <row r="125" spans="1:17" ht="38.25">
      <c r="A125" s="3" t="s">
        <v>249</v>
      </c>
      <c r="B125" s="3" t="s">
        <v>250</v>
      </c>
      <c r="C125" s="36" t="s">
        <v>41</v>
      </c>
      <c r="D125" s="30">
        <v>17302.436699999998</v>
      </c>
      <c r="E125" s="29" t="e">
        <f>MED!#REF!/D125</f>
        <v>#REF!</v>
      </c>
      <c r="F125" s="4">
        <v>0</v>
      </c>
      <c r="G125" s="29">
        <f t="shared" si="64"/>
        <v>0</v>
      </c>
      <c r="H125" s="29">
        <f t="shared" si="65"/>
        <v>0</v>
      </c>
      <c r="I125" s="4"/>
      <c r="J125" s="29">
        <f t="shared" si="66"/>
        <v>0</v>
      </c>
      <c r="K125" s="29">
        <f t="shared" si="67"/>
        <v>0</v>
      </c>
      <c r="L125" s="4"/>
      <c r="M125" s="29">
        <f t="shared" si="68"/>
        <v>0</v>
      </c>
      <c r="N125" s="29">
        <f t="shared" si="69"/>
        <v>0</v>
      </c>
      <c r="O125" s="4"/>
      <c r="P125" s="29">
        <f t="shared" si="70"/>
        <v>0</v>
      </c>
      <c r="Q125" s="29">
        <f t="shared" si="71"/>
        <v>0</v>
      </c>
    </row>
    <row r="126" spans="1:17" ht="38.25">
      <c r="A126" s="22" t="s">
        <v>251</v>
      </c>
      <c r="B126" s="33" t="s">
        <v>252</v>
      </c>
      <c r="C126" s="31" t="s">
        <v>55</v>
      </c>
      <c r="D126" s="30">
        <v>2011.5</v>
      </c>
      <c r="E126" s="29" t="e">
        <f>MED!#REF!/D126</f>
        <v>#REF!</v>
      </c>
      <c r="F126" s="4">
        <v>0</v>
      </c>
      <c r="G126" s="29">
        <f t="shared" si="64"/>
        <v>0</v>
      </c>
      <c r="H126" s="29">
        <f t="shared" si="65"/>
        <v>0</v>
      </c>
      <c r="I126" s="4"/>
      <c r="J126" s="29">
        <f t="shared" si="66"/>
        <v>0</v>
      </c>
      <c r="K126" s="29">
        <f t="shared" si="67"/>
        <v>0</v>
      </c>
      <c r="L126" s="4"/>
      <c r="M126" s="29">
        <f t="shared" si="68"/>
        <v>0</v>
      </c>
      <c r="N126" s="29">
        <f t="shared" si="69"/>
        <v>0</v>
      </c>
      <c r="O126" s="4"/>
      <c r="P126" s="29">
        <f t="shared" si="70"/>
        <v>0</v>
      </c>
      <c r="Q126" s="29">
        <f t="shared" si="71"/>
        <v>0</v>
      </c>
    </row>
    <row r="127" spans="1:17" ht="38.25">
      <c r="A127" s="22" t="s">
        <v>253</v>
      </c>
      <c r="B127" s="35" t="s">
        <v>254</v>
      </c>
      <c r="C127" s="31" t="s">
        <v>70</v>
      </c>
      <c r="D127" s="30">
        <v>372.4</v>
      </c>
      <c r="E127" s="29" t="e">
        <f>MED!#REF!/D127</f>
        <v>#REF!</v>
      </c>
      <c r="F127" s="4">
        <v>0</v>
      </c>
      <c r="G127" s="29">
        <f t="shared" si="64"/>
        <v>0</v>
      </c>
      <c r="H127" s="29">
        <f t="shared" si="65"/>
        <v>0</v>
      </c>
      <c r="I127" s="4"/>
      <c r="J127" s="29">
        <f t="shared" si="66"/>
        <v>0</v>
      </c>
      <c r="K127" s="29">
        <f t="shared" si="67"/>
        <v>0</v>
      </c>
      <c r="L127" s="4"/>
      <c r="M127" s="29">
        <f t="shared" si="68"/>
        <v>0</v>
      </c>
      <c r="N127" s="29">
        <f t="shared" si="69"/>
        <v>0</v>
      </c>
      <c r="O127" s="4"/>
      <c r="P127" s="29">
        <f t="shared" si="70"/>
        <v>0</v>
      </c>
      <c r="Q127" s="29">
        <f t="shared" si="71"/>
        <v>0</v>
      </c>
    </row>
    <row r="128" spans="1:17" ht="51">
      <c r="A128" s="2" t="s">
        <v>255</v>
      </c>
      <c r="B128" s="30" t="s">
        <v>256</v>
      </c>
      <c r="C128" s="36" t="s">
        <v>52</v>
      </c>
      <c r="D128" s="30">
        <v>1887.27</v>
      </c>
      <c r="E128" s="29" t="e">
        <f>MED!#REF!/D128</f>
        <v>#REF!</v>
      </c>
      <c r="F128" s="4">
        <v>0</v>
      </c>
      <c r="G128" s="29">
        <f t="shared" si="64"/>
        <v>0</v>
      </c>
      <c r="H128" s="29">
        <f t="shared" si="65"/>
        <v>0</v>
      </c>
      <c r="I128" s="4"/>
      <c r="J128" s="29">
        <f t="shared" si="66"/>
        <v>0</v>
      </c>
      <c r="K128" s="29">
        <f t="shared" si="67"/>
        <v>0</v>
      </c>
      <c r="L128" s="4"/>
      <c r="M128" s="29">
        <f t="shared" si="68"/>
        <v>0</v>
      </c>
      <c r="N128" s="29">
        <f t="shared" si="69"/>
        <v>0</v>
      </c>
      <c r="O128" s="4"/>
      <c r="P128" s="29">
        <f t="shared" si="70"/>
        <v>0</v>
      </c>
      <c r="Q128" s="29">
        <f t="shared" si="71"/>
        <v>0</v>
      </c>
    </row>
    <row r="129" spans="1:17" ht="51">
      <c r="A129" s="2" t="s">
        <v>257</v>
      </c>
      <c r="B129" s="30" t="s">
        <v>258</v>
      </c>
      <c r="C129" s="36" t="s">
        <v>52</v>
      </c>
      <c r="D129" s="30">
        <v>1882</v>
      </c>
      <c r="E129" s="29" t="e">
        <f>MED!#REF!/D129</f>
        <v>#REF!</v>
      </c>
      <c r="F129" s="4">
        <v>0</v>
      </c>
      <c r="G129" s="29">
        <f t="shared" si="64"/>
        <v>0</v>
      </c>
      <c r="H129" s="29">
        <f t="shared" si="65"/>
        <v>0</v>
      </c>
      <c r="I129" s="4"/>
      <c r="J129" s="29">
        <f t="shared" si="66"/>
        <v>0</v>
      </c>
      <c r="K129" s="29">
        <f t="shared" si="67"/>
        <v>0</v>
      </c>
      <c r="L129" s="4"/>
      <c r="M129" s="29">
        <f t="shared" si="68"/>
        <v>0</v>
      </c>
      <c r="N129" s="29">
        <f t="shared" si="69"/>
        <v>0</v>
      </c>
      <c r="O129" s="4"/>
      <c r="P129" s="29">
        <f t="shared" si="70"/>
        <v>0</v>
      </c>
      <c r="Q129" s="29">
        <f t="shared" si="71"/>
        <v>0</v>
      </c>
    </row>
    <row r="130" spans="1:17" ht="51">
      <c r="A130" s="2" t="s">
        <v>259</v>
      </c>
      <c r="B130" s="30" t="s">
        <v>260</v>
      </c>
      <c r="C130" s="36" t="s">
        <v>41</v>
      </c>
      <c r="D130" s="30">
        <v>1336.8096</v>
      </c>
      <c r="E130" s="29" t="e">
        <f>MED!#REF!/D130</f>
        <v>#REF!</v>
      </c>
      <c r="F130" s="4">
        <v>0</v>
      </c>
      <c r="G130" s="29">
        <f t="shared" si="64"/>
        <v>0</v>
      </c>
      <c r="H130" s="29">
        <f t="shared" si="65"/>
        <v>0</v>
      </c>
      <c r="I130" s="4"/>
      <c r="J130" s="29">
        <f t="shared" si="66"/>
        <v>0</v>
      </c>
      <c r="K130" s="29">
        <f t="shared" si="67"/>
        <v>0</v>
      </c>
      <c r="L130" s="4"/>
      <c r="M130" s="29">
        <f t="shared" si="68"/>
        <v>0</v>
      </c>
      <c r="N130" s="29">
        <f t="shared" si="69"/>
        <v>0</v>
      </c>
      <c r="O130" s="4"/>
      <c r="P130" s="29">
        <f t="shared" si="70"/>
        <v>0</v>
      </c>
      <c r="Q130" s="29">
        <f t="shared" si="71"/>
        <v>0</v>
      </c>
    </row>
    <row r="131" spans="1:17" ht="25.5">
      <c r="A131" s="2" t="s">
        <v>261</v>
      </c>
      <c r="B131" s="30" t="s">
        <v>262</v>
      </c>
      <c r="C131" s="36" t="s">
        <v>52</v>
      </c>
      <c r="D131" s="30">
        <v>2026.75</v>
      </c>
      <c r="E131" s="29" t="e">
        <f>MED!#REF!/D131</f>
        <v>#REF!</v>
      </c>
      <c r="F131" s="4">
        <v>0</v>
      </c>
      <c r="G131" s="29">
        <f t="shared" si="64"/>
        <v>0</v>
      </c>
      <c r="H131" s="29">
        <f t="shared" si="65"/>
        <v>0</v>
      </c>
      <c r="I131" s="4"/>
      <c r="J131" s="29">
        <f t="shared" si="66"/>
        <v>0</v>
      </c>
      <c r="K131" s="29">
        <f t="shared" si="67"/>
        <v>0</v>
      </c>
      <c r="L131" s="4"/>
      <c r="M131" s="29">
        <f t="shared" si="68"/>
        <v>0</v>
      </c>
      <c r="N131" s="29">
        <f t="shared" si="69"/>
        <v>0</v>
      </c>
      <c r="O131" s="4"/>
      <c r="P131" s="29">
        <f t="shared" si="70"/>
        <v>0</v>
      </c>
      <c r="Q131" s="29">
        <f t="shared" si="71"/>
        <v>0</v>
      </c>
    </row>
    <row r="132" spans="1:17">
      <c r="A132" s="2" t="s">
        <v>263</v>
      </c>
      <c r="B132" s="30" t="s">
        <v>264</v>
      </c>
      <c r="C132" s="36" t="s">
        <v>41</v>
      </c>
      <c r="D132" s="30">
        <v>1145</v>
      </c>
      <c r="E132" s="29" t="e">
        <f>MED!#REF!/D132</f>
        <v>#REF!</v>
      </c>
      <c r="F132" s="4">
        <v>0</v>
      </c>
      <c r="G132" s="29">
        <f t="shared" si="64"/>
        <v>0</v>
      </c>
      <c r="H132" s="29">
        <f t="shared" si="65"/>
        <v>0</v>
      </c>
      <c r="I132" s="4"/>
      <c r="J132" s="29">
        <f t="shared" si="66"/>
        <v>0</v>
      </c>
      <c r="K132" s="29">
        <f t="shared" si="67"/>
        <v>0</v>
      </c>
      <c r="L132" s="4"/>
      <c r="M132" s="29">
        <f t="shared" si="68"/>
        <v>0</v>
      </c>
      <c r="N132" s="29">
        <f t="shared" si="69"/>
        <v>0</v>
      </c>
      <c r="O132" s="4"/>
      <c r="P132" s="29">
        <f t="shared" si="70"/>
        <v>0</v>
      </c>
      <c r="Q132" s="29">
        <f t="shared" si="71"/>
        <v>0</v>
      </c>
    </row>
    <row r="133" spans="1:17">
      <c r="A133" s="2" t="s">
        <v>265</v>
      </c>
      <c r="B133" s="30" t="s">
        <v>266</v>
      </c>
      <c r="C133" s="36" t="s">
        <v>41</v>
      </c>
      <c r="D133" s="30">
        <v>2100.91</v>
      </c>
      <c r="E133" s="29" t="e">
        <f>MED!#REF!/D133</f>
        <v>#REF!</v>
      </c>
      <c r="F133" s="4">
        <v>0</v>
      </c>
      <c r="G133" s="29">
        <f t="shared" si="64"/>
        <v>0</v>
      </c>
      <c r="H133" s="29">
        <f t="shared" si="65"/>
        <v>0</v>
      </c>
      <c r="I133" s="4"/>
      <c r="J133" s="29">
        <f t="shared" si="66"/>
        <v>0</v>
      </c>
      <c r="K133" s="29">
        <f t="shared" si="67"/>
        <v>0</v>
      </c>
      <c r="L133" s="4"/>
      <c r="M133" s="29">
        <f t="shared" si="68"/>
        <v>0</v>
      </c>
      <c r="N133" s="29">
        <f t="shared" si="69"/>
        <v>0</v>
      </c>
      <c r="O133" s="4"/>
      <c r="P133" s="29">
        <f t="shared" si="70"/>
        <v>0</v>
      </c>
      <c r="Q133" s="29">
        <f t="shared" si="71"/>
        <v>0</v>
      </c>
    </row>
    <row r="134" spans="1:17">
      <c r="A134" s="2" t="s">
        <v>267</v>
      </c>
      <c r="B134" s="30" t="s">
        <v>268</v>
      </c>
      <c r="C134" s="36" t="s">
        <v>52</v>
      </c>
      <c r="D134" s="30">
        <v>3996.8879999999999</v>
      </c>
      <c r="E134" s="29" t="e">
        <f>MED!#REF!/D134</f>
        <v>#REF!</v>
      </c>
      <c r="F134" s="4">
        <v>0</v>
      </c>
      <c r="G134" s="29">
        <f t="shared" si="64"/>
        <v>0</v>
      </c>
      <c r="H134" s="29">
        <f t="shared" si="65"/>
        <v>0</v>
      </c>
      <c r="I134" s="4"/>
      <c r="J134" s="29">
        <f t="shared" si="66"/>
        <v>0</v>
      </c>
      <c r="K134" s="29">
        <f t="shared" si="67"/>
        <v>0</v>
      </c>
      <c r="L134" s="4"/>
      <c r="M134" s="29">
        <f t="shared" si="68"/>
        <v>0</v>
      </c>
      <c r="N134" s="29">
        <f t="shared" si="69"/>
        <v>0</v>
      </c>
      <c r="O134" s="4"/>
      <c r="P134" s="29">
        <f t="shared" si="70"/>
        <v>0</v>
      </c>
      <c r="Q134" s="29">
        <f t="shared" si="71"/>
        <v>0</v>
      </c>
    </row>
    <row r="135" spans="1:17">
      <c r="A135" s="40" t="s">
        <v>269</v>
      </c>
      <c r="B135" s="55" t="s">
        <v>270</v>
      </c>
      <c r="C135" s="58"/>
      <c r="D135" s="55">
        <v>7557.2</v>
      </c>
      <c r="E135" s="55"/>
      <c r="F135" s="56">
        <v>0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</row>
    <row r="136" spans="1:17" ht="25.5">
      <c r="A136" s="2" t="s">
        <v>271</v>
      </c>
      <c r="B136" s="30" t="s">
        <v>272</v>
      </c>
      <c r="C136" s="36" t="s">
        <v>52</v>
      </c>
      <c r="D136" s="30">
        <v>502.5</v>
      </c>
      <c r="E136" s="29" t="e">
        <f>MED!#REF!/D136</f>
        <v>#REF!</v>
      </c>
      <c r="F136" s="4">
        <v>0</v>
      </c>
      <c r="G136" s="29">
        <f t="shared" ref="G136:G143" si="72">F136/D136</f>
        <v>0</v>
      </c>
      <c r="H136" s="29">
        <f t="shared" ref="H136:H143" si="73">G136</f>
        <v>0</v>
      </c>
      <c r="I136" s="4"/>
      <c r="J136" s="29">
        <f t="shared" ref="J136:J143" si="74">I136/D136</f>
        <v>0</v>
      </c>
      <c r="K136" s="29">
        <f t="shared" ref="K136:K143" si="75">H136+J136</f>
        <v>0</v>
      </c>
      <c r="L136" s="4"/>
      <c r="M136" s="29">
        <f t="shared" ref="M136:M143" si="76">L136/D136</f>
        <v>0</v>
      </c>
      <c r="N136" s="29">
        <f t="shared" ref="N136:N143" si="77">K136+M136</f>
        <v>0</v>
      </c>
      <c r="O136" s="4"/>
      <c r="P136" s="29">
        <f t="shared" ref="P136:P143" si="78">O136/D136</f>
        <v>0</v>
      </c>
      <c r="Q136" s="29">
        <f t="shared" ref="Q136:Q143" si="79">N136+P136</f>
        <v>0</v>
      </c>
    </row>
    <row r="137" spans="1:17" ht="38.25">
      <c r="A137" s="2" t="s">
        <v>273</v>
      </c>
      <c r="B137" s="30" t="s">
        <v>274</v>
      </c>
      <c r="C137" s="36" t="s">
        <v>275</v>
      </c>
      <c r="D137" s="30">
        <v>378</v>
      </c>
      <c r="E137" s="29" t="e">
        <f>MED!#REF!/D137</f>
        <v>#REF!</v>
      </c>
      <c r="F137" s="4">
        <v>0</v>
      </c>
      <c r="G137" s="29">
        <f t="shared" si="72"/>
        <v>0</v>
      </c>
      <c r="H137" s="29">
        <f t="shared" si="73"/>
        <v>0</v>
      </c>
      <c r="I137" s="4"/>
      <c r="J137" s="29">
        <f t="shared" si="74"/>
        <v>0</v>
      </c>
      <c r="K137" s="29">
        <f t="shared" si="75"/>
        <v>0</v>
      </c>
      <c r="L137" s="4"/>
      <c r="M137" s="29">
        <f t="shared" si="76"/>
        <v>0</v>
      </c>
      <c r="N137" s="29">
        <f t="shared" si="77"/>
        <v>0</v>
      </c>
      <c r="O137" s="4"/>
      <c r="P137" s="29">
        <f t="shared" si="78"/>
        <v>0</v>
      </c>
      <c r="Q137" s="29">
        <f t="shared" si="79"/>
        <v>0</v>
      </c>
    </row>
    <row r="138" spans="1:17" ht="51">
      <c r="A138" s="2" t="s">
        <v>276</v>
      </c>
      <c r="B138" s="30" t="s">
        <v>277</v>
      </c>
      <c r="C138" s="36" t="s">
        <v>52</v>
      </c>
      <c r="D138" s="30">
        <v>2565.1799999999998</v>
      </c>
      <c r="E138" s="29" t="e">
        <f>MED!#REF!/D138</f>
        <v>#REF!</v>
      </c>
      <c r="F138" s="4">
        <v>0</v>
      </c>
      <c r="G138" s="29">
        <f t="shared" si="72"/>
        <v>0</v>
      </c>
      <c r="H138" s="29">
        <f t="shared" si="73"/>
        <v>0</v>
      </c>
      <c r="I138" s="4"/>
      <c r="J138" s="29">
        <f t="shared" si="74"/>
        <v>0</v>
      </c>
      <c r="K138" s="29">
        <f t="shared" si="75"/>
        <v>0</v>
      </c>
      <c r="L138" s="4"/>
      <c r="M138" s="29">
        <f t="shared" si="76"/>
        <v>0</v>
      </c>
      <c r="N138" s="29">
        <f t="shared" si="77"/>
        <v>0</v>
      </c>
      <c r="O138" s="4"/>
      <c r="P138" s="29">
        <f t="shared" si="78"/>
        <v>0</v>
      </c>
      <c r="Q138" s="29">
        <f t="shared" si="79"/>
        <v>0</v>
      </c>
    </row>
    <row r="139" spans="1:17" ht="25.5">
      <c r="A139" s="2" t="s">
        <v>278</v>
      </c>
      <c r="B139" s="30" t="s">
        <v>279</v>
      </c>
      <c r="C139" s="36" t="s">
        <v>55</v>
      </c>
      <c r="D139" s="30">
        <v>2091.27</v>
      </c>
      <c r="E139" s="29" t="e">
        <f>MED!#REF!/D139</f>
        <v>#REF!</v>
      </c>
      <c r="F139" s="4">
        <v>0</v>
      </c>
      <c r="G139" s="29">
        <f t="shared" si="72"/>
        <v>0</v>
      </c>
      <c r="H139" s="29">
        <f t="shared" si="73"/>
        <v>0</v>
      </c>
      <c r="I139" s="4"/>
      <c r="J139" s="29">
        <f t="shared" si="74"/>
        <v>0</v>
      </c>
      <c r="K139" s="29">
        <f t="shared" si="75"/>
        <v>0</v>
      </c>
      <c r="L139" s="4"/>
      <c r="M139" s="29">
        <f t="shared" si="76"/>
        <v>0</v>
      </c>
      <c r="N139" s="29">
        <f t="shared" si="77"/>
        <v>0</v>
      </c>
      <c r="O139" s="4"/>
      <c r="P139" s="29">
        <f t="shared" si="78"/>
        <v>0</v>
      </c>
      <c r="Q139" s="29">
        <f t="shared" si="79"/>
        <v>0</v>
      </c>
    </row>
    <row r="140" spans="1:17" ht="38.25">
      <c r="A140" s="2" t="s">
        <v>280</v>
      </c>
      <c r="B140" s="30" t="s">
        <v>281</v>
      </c>
      <c r="C140" s="36" t="s">
        <v>55</v>
      </c>
      <c r="D140" s="30">
        <v>219.55</v>
      </c>
      <c r="E140" s="29" t="e">
        <f>MED!#REF!/D140</f>
        <v>#REF!</v>
      </c>
      <c r="F140" s="4">
        <v>0</v>
      </c>
      <c r="G140" s="29">
        <f t="shared" si="72"/>
        <v>0</v>
      </c>
      <c r="H140" s="29">
        <f t="shared" si="73"/>
        <v>0</v>
      </c>
      <c r="I140" s="4"/>
      <c r="J140" s="29">
        <f t="shared" si="74"/>
        <v>0</v>
      </c>
      <c r="K140" s="29">
        <f t="shared" si="75"/>
        <v>0</v>
      </c>
      <c r="L140" s="4"/>
      <c r="M140" s="29">
        <f t="shared" si="76"/>
        <v>0</v>
      </c>
      <c r="N140" s="29">
        <f t="shared" si="77"/>
        <v>0</v>
      </c>
      <c r="O140" s="4"/>
      <c r="P140" s="29">
        <f t="shared" si="78"/>
        <v>0</v>
      </c>
      <c r="Q140" s="29">
        <f t="shared" si="79"/>
        <v>0</v>
      </c>
    </row>
    <row r="141" spans="1:17" ht="38.25">
      <c r="A141" s="2" t="s">
        <v>282</v>
      </c>
      <c r="B141" s="30" t="s">
        <v>283</v>
      </c>
      <c r="C141" s="36" t="s">
        <v>70</v>
      </c>
      <c r="D141" s="30">
        <v>383.5</v>
      </c>
      <c r="E141" s="29" t="e">
        <f>MED!#REF!/D141</f>
        <v>#REF!</v>
      </c>
      <c r="F141" s="4">
        <v>0</v>
      </c>
      <c r="G141" s="29">
        <f t="shared" si="72"/>
        <v>0</v>
      </c>
      <c r="H141" s="29">
        <f t="shared" si="73"/>
        <v>0</v>
      </c>
      <c r="I141" s="4"/>
      <c r="J141" s="29">
        <f t="shared" si="74"/>
        <v>0</v>
      </c>
      <c r="K141" s="29">
        <f t="shared" si="75"/>
        <v>0</v>
      </c>
      <c r="L141" s="4"/>
      <c r="M141" s="29">
        <f t="shared" si="76"/>
        <v>0</v>
      </c>
      <c r="N141" s="29">
        <f t="shared" si="77"/>
        <v>0</v>
      </c>
      <c r="O141" s="4"/>
      <c r="P141" s="29">
        <f t="shared" si="78"/>
        <v>0</v>
      </c>
      <c r="Q141" s="29">
        <f t="shared" si="79"/>
        <v>0</v>
      </c>
    </row>
    <row r="142" spans="1:17" ht="38.25">
      <c r="A142" s="2" t="s">
        <v>284</v>
      </c>
      <c r="B142" s="30" t="s">
        <v>285</v>
      </c>
      <c r="C142" s="36" t="s">
        <v>286</v>
      </c>
      <c r="D142" s="30">
        <v>1050</v>
      </c>
      <c r="E142" s="29" t="e">
        <f>MED!#REF!/D142</f>
        <v>#REF!</v>
      </c>
      <c r="F142" s="4">
        <v>0</v>
      </c>
      <c r="G142" s="29">
        <f t="shared" si="72"/>
        <v>0</v>
      </c>
      <c r="H142" s="29">
        <f t="shared" si="73"/>
        <v>0</v>
      </c>
      <c r="I142" s="4"/>
      <c r="J142" s="29">
        <f t="shared" si="74"/>
        <v>0</v>
      </c>
      <c r="K142" s="29">
        <f t="shared" si="75"/>
        <v>0</v>
      </c>
      <c r="L142" s="4"/>
      <c r="M142" s="29">
        <f t="shared" si="76"/>
        <v>0</v>
      </c>
      <c r="N142" s="29">
        <f t="shared" si="77"/>
        <v>0</v>
      </c>
      <c r="O142" s="4"/>
      <c r="P142" s="29">
        <f t="shared" si="78"/>
        <v>0</v>
      </c>
      <c r="Q142" s="29">
        <f t="shared" si="79"/>
        <v>0</v>
      </c>
    </row>
    <row r="143" spans="1:17" ht="25.5">
      <c r="A143" s="2" t="s">
        <v>287</v>
      </c>
      <c r="B143" s="30" t="s">
        <v>288</v>
      </c>
      <c r="C143" s="36" t="s">
        <v>58</v>
      </c>
      <c r="D143" s="30">
        <v>367.2</v>
      </c>
      <c r="E143" s="29" t="e">
        <f>MED!#REF!/D143</f>
        <v>#REF!</v>
      </c>
      <c r="F143" s="4">
        <v>0</v>
      </c>
      <c r="G143" s="29">
        <f t="shared" si="72"/>
        <v>0</v>
      </c>
      <c r="H143" s="29">
        <f t="shared" si="73"/>
        <v>0</v>
      </c>
      <c r="I143" s="4"/>
      <c r="J143" s="29">
        <f t="shared" si="74"/>
        <v>0</v>
      </c>
      <c r="K143" s="29">
        <f t="shared" si="75"/>
        <v>0</v>
      </c>
      <c r="L143" s="4"/>
      <c r="M143" s="29">
        <f t="shared" si="76"/>
        <v>0</v>
      </c>
      <c r="N143" s="29">
        <f t="shared" si="77"/>
        <v>0</v>
      </c>
      <c r="O143" s="4"/>
      <c r="P143" s="29">
        <f t="shared" si="78"/>
        <v>0</v>
      </c>
      <c r="Q143" s="29">
        <f t="shared" si="79"/>
        <v>0</v>
      </c>
    </row>
    <row r="144" spans="1:17">
      <c r="A144" s="2"/>
      <c r="B144" s="30"/>
      <c r="C144" s="36"/>
      <c r="D144" s="30"/>
      <c r="E144" s="30"/>
      <c r="F144" s="30"/>
      <c r="G144" s="29"/>
      <c r="H144" s="29"/>
      <c r="I144" s="30"/>
      <c r="J144" s="29"/>
      <c r="K144" s="29"/>
      <c r="L144" s="30"/>
      <c r="M144" s="29"/>
      <c r="N144" s="29"/>
      <c r="O144" s="30"/>
      <c r="P144" s="29"/>
      <c r="Q144" s="29"/>
    </row>
  </sheetData>
  <mergeCells count="8">
    <mergeCell ref="A1:B6"/>
    <mergeCell ref="A8:B8"/>
    <mergeCell ref="F18:Q18"/>
    <mergeCell ref="A18:E19"/>
    <mergeCell ref="F19:H19"/>
    <mergeCell ref="I19:K19"/>
    <mergeCell ref="L19:N19"/>
    <mergeCell ref="O19:Q19"/>
  </mergeCells>
  <printOptions horizontalCentered="1"/>
  <pageMargins left="0.11805599999999999" right="0.11805599999999999" top="0.19652800000000001" bottom="0.19652800000000001" header="0.19652800000000001" footer="0.19652800000000001"/>
  <pageSetup paperSize="9" scale="45" fitToWidth="0" orientation="landscape"/>
  <drawing r:id="rId1"/>
  <extLst>
    <ext uri="smNativeData">
      <pm:sheetPrefs xmlns:pm="smNativeData" day="16834170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P9"/>
  <sheetViews>
    <sheetView tabSelected="1" workbookViewId="0">
      <selection activeCell="E25" sqref="E25"/>
    </sheetView>
  </sheetViews>
  <sheetFormatPr defaultRowHeight="12.75"/>
  <sheetData>
    <row r="1" spans="1:16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6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6">
      <c r="A3" s="188"/>
      <c r="B3" s="188" t="s">
        <v>404</v>
      </c>
      <c r="C3" s="188" t="s">
        <v>405</v>
      </c>
      <c r="D3" s="188"/>
      <c r="E3" s="188"/>
      <c r="F3" s="188"/>
      <c r="G3" s="188"/>
      <c r="H3" s="188"/>
      <c r="I3" s="188"/>
      <c r="J3" s="188"/>
      <c r="K3" s="188" t="s">
        <v>406</v>
      </c>
      <c r="L3" s="188"/>
      <c r="M3" s="188"/>
      <c r="N3" s="188"/>
      <c r="O3" s="188"/>
      <c r="P3" s="188"/>
    </row>
    <row r="4" spans="1:16">
      <c r="A4" s="188"/>
      <c r="B4" s="188"/>
      <c r="C4" s="188" t="s">
        <v>407</v>
      </c>
      <c r="D4" s="188"/>
      <c r="E4" s="188"/>
      <c r="F4" s="188"/>
      <c r="G4" s="188"/>
      <c r="H4" s="188"/>
      <c r="I4" s="188"/>
      <c r="J4" s="188"/>
      <c r="K4" s="188" t="s">
        <v>408</v>
      </c>
      <c r="L4" s="188"/>
      <c r="M4" s="188"/>
      <c r="N4" s="188"/>
      <c r="O4" s="188"/>
      <c r="P4" s="188"/>
    </row>
    <row r="5" spans="1:16">
      <c r="A5" s="188"/>
      <c r="B5" s="188"/>
      <c r="C5" s="188" t="s">
        <v>409</v>
      </c>
      <c r="D5" s="188"/>
      <c r="E5" s="188"/>
      <c r="F5" s="188"/>
      <c r="G5" s="188"/>
      <c r="H5" s="188"/>
      <c r="I5" s="188"/>
      <c r="J5" s="188"/>
      <c r="K5" s="189" t="s">
        <v>410</v>
      </c>
      <c r="L5" s="190"/>
      <c r="M5" s="190"/>
      <c r="N5" s="190"/>
      <c r="O5" s="188"/>
      <c r="P5" s="188"/>
    </row>
    <row r="6" spans="1:16">
      <c r="A6" s="188"/>
      <c r="B6" s="188"/>
      <c r="C6" s="188" t="s">
        <v>411</v>
      </c>
      <c r="D6" s="188"/>
      <c r="E6" s="188"/>
      <c r="F6" s="188"/>
      <c r="G6" s="188"/>
      <c r="H6" s="188"/>
      <c r="I6" s="188"/>
      <c r="J6" s="188"/>
      <c r="K6" s="188" t="s">
        <v>412</v>
      </c>
      <c r="L6" s="188"/>
      <c r="M6" s="188"/>
      <c r="N6" s="188"/>
      <c r="O6" s="188"/>
      <c r="P6" s="188"/>
    </row>
    <row r="7" spans="1:16">
      <c r="A7" s="188"/>
      <c r="B7" s="188"/>
      <c r="C7" s="188" t="s">
        <v>413</v>
      </c>
      <c r="D7" s="188"/>
      <c r="E7" s="188"/>
      <c r="F7" s="188"/>
      <c r="G7" s="188"/>
      <c r="H7" s="188"/>
      <c r="I7" s="188"/>
      <c r="J7" s="188"/>
      <c r="K7" s="188" t="s">
        <v>408</v>
      </c>
      <c r="L7" s="188"/>
      <c r="M7" s="188"/>
      <c r="N7" s="188"/>
      <c r="O7" s="188"/>
      <c r="P7" s="188"/>
    </row>
    <row r="8" spans="1:16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</row>
    <row r="9" spans="1:16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</row>
  </sheetData>
  <mergeCells count="1">
    <mergeCell ref="K5:N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DADOS</vt:lpstr>
      <vt:lpstr>MED</vt:lpstr>
      <vt:lpstr>CRONO</vt:lpstr>
      <vt:lpstr>Plan1</vt:lpstr>
      <vt:lpstr>MED!Area_de_impressao</vt:lpstr>
      <vt:lpstr>MED!Titulos_de_impressao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42632412404</cp:lastModifiedBy>
  <cp:revision>0</cp:revision>
  <cp:lastPrinted>2023-09-26T16:32:01Z</cp:lastPrinted>
  <dcterms:created xsi:type="dcterms:W3CDTF">2022-11-23T16:16:00Z</dcterms:created>
  <dcterms:modified xsi:type="dcterms:W3CDTF">2023-10-17T15:08:14Z</dcterms:modified>
</cp:coreProperties>
</file>