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6 - Aditivo 2" sheetId="15" r:id="rId1"/>
    <sheet name="601" sheetId="39" r:id="rId2"/>
    <sheet name="602" sheetId="44" r:id="rId3"/>
    <sheet name="603" sheetId="45" r:id="rId4"/>
    <sheet name="604" sheetId="48" r:id="rId5"/>
    <sheet name="605" sheetId="49" r:id="rId6"/>
    <sheet name="607" sheetId="46" r:id="rId7"/>
    <sheet name="608" sheetId="29" r:id="rId8"/>
    <sheet name="609" sheetId="47" r:id="rId9"/>
  </sheets>
  <externalReferences>
    <externalReference r:id="rId10"/>
  </externalReferences>
  <definedNames>
    <definedName name="_xlnm.Print_Area" localSheetId="1">'601'!$A$1:$H$57</definedName>
    <definedName name="_xlnm.Print_Area" localSheetId="2">'602'!$A$1:$H$56</definedName>
    <definedName name="_xlnm.Print_Area" localSheetId="3">'603'!$A$1:$H$56</definedName>
    <definedName name="_xlnm.Print_Area" localSheetId="4">'604'!$A$1:$H$56</definedName>
    <definedName name="_xlnm.Print_Area" localSheetId="5">'605'!$A$1:$H$56</definedName>
    <definedName name="_xlnm.Print_Area" localSheetId="6">'607'!$A$1:$H$56</definedName>
    <definedName name="_xlnm.Print_Area" localSheetId="7">'608'!$A$1:$H$51</definedName>
    <definedName name="_xlnm.Print_Area" localSheetId="8">'609'!$A$1:$H$51</definedName>
    <definedName name="_xlnm.Print_Area" localSheetId="0">'BM06 - Aditivo 2'!$A$1:$S$24</definedName>
    <definedName name="SABRIL2017">'[1]SERVIÇOS ABRIL 2017'!$A$3:$E$6145</definedName>
    <definedName name="_xlnm.Print_Titles" localSheetId="0">'BM06 - Aditivo 2'!$1:$9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39"/>
  <c r="I13" i="15"/>
  <c r="I14"/>
  <c r="I15"/>
  <c r="I16"/>
  <c r="I17"/>
  <c r="I18"/>
  <c r="I19"/>
  <c r="I20"/>
  <c r="I12"/>
  <c r="G13"/>
  <c r="G14"/>
  <c r="G15"/>
  <c r="G16"/>
  <c r="G17"/>
  <c r="G18"/>
  <c r="G19"/>
  <c r="G20"/>
  <c r="G12"/>
  <c r="C16" i="46" l="1"/>
  <c r="C17" i="39"/>
  <c r="C15" i="47"/>
  <c r="G23"/>
  <c r="C16" i="49"/>
  <c r="E36"/>
  <c r="E36" i="45"/>
  <c r="F35"/>
  <c r="E34"/>
  <c r="E36" i="48"/>
  <c r="E36" i="44"/>
  <c r="G24"/>
  <c r="J16" i="15" l="1"/>
  <c r="J24" i="49"/>
  <c r="F32"/>
  <c r="F31"/>
  <c r="F30"/>
  <c r="F29"/>
  <c r="F28"/>
  <c r="F27"/>
  <c r="F26"/>
  <c r="F25"/>
  <c r="F24"/>
  <c r="F23"/>
  <c r="F22"/>
  <c r="J24" i="48"/>
  <c r="F32"/>
  <c r="F31"/>
  <c r="F30"/>
  <c r="F29"/>
  <c r="F28"/>
  <c r="F27"/>
  <c r="F26"/>
  <c r="F25"/>
  <c r="F24"/>
  <c r="F23"/>
  <c r="F22"/>
  <c r="C17" i="45"/>
  <c r="G22" i="47"/>
  <c r="B10"/>
  <c r="G12"/>
  <c r="C16" s="1"/>
  <c r="H19" i="15"/>
  <c r="H20"/>
  <c r="H12"/>
  <c r="H17"/>
  <c r="B22" i="46"/>
  <c r="D23" i="29"/>
  <c r="G23" s="1"/>
  <c r="D21"/>
  <c r="G21" s="1"/>
  <c r="F32" i="45"/>
  <c r="F31"/>
  <c r="F30"/>
  <c r="F29"/>
  <c r="F28"/>
  <c r="F27"/>
  <c r="F26"/>
  <c r="F25"/>
  <c r="F24"/>
  <c r="F23"/>
  <c r="F22"/>
  <c r="F32" i="44"/>
  <c r="F31"/>
  <c r="F30"/>
  <c r="F29"/>
  <c r="F28"/>
  <c r="F27"/>
  <c r="F26"/>
  <c r="F25"/>
  <c r="F24"/>
  <c r="F23"/>
  <c r="F22"/>
  <c r="F23" i="39"/>
  <c r="F24"/>
  <c r="F25"/>
  <c r="F26"/>
  <c r="F27"/>
  <c r="F28"/>
  <c r="F29"/>
  <c r="F30"/>
  <c r="F31"/>
  <c r="F32"/>
  <c r="F22"/>
  <c r="D26" i="29"/>
  <c r="G26" s="1"/>
  <c r="D25"/>
  <c r="G25" s="1"/>
  <c r="D28"/>
  <c r="G24"/>
  <c r="G27"/>
  <c r="D22"/>
  <c r="G22" s="1"/>
  <c r="F13" i="15"/>
  <c r="F14"/>
  <c r="F15"/>
  <c r="F16"/>
  <c r="F17"/>
  <c r="F18"/>
  <c r="F19"/>
  <c r="F20"/>
  <c r="F12"/>
  <c r="F21" s="1"/>
  <c r="J17"/>
  <c r="F34" i="39" l="1"/>
  <c r="H16" i="15"/>
  <c r="H23" i="44"/>
  <c r="C18" i="47"/>
  <c r="H15" i="15"/>
  <c r="H13"/>
  <c r="G13" i="46"/>
  <c r="M19" i="15"/>
  <c r="G29" i="29"/>
  <c r="M17" i="15"/>
  <c r="M16"/>
  <c r="K16"/>
  <c r="L16" s="1"/>
  <c r="K17"/>
  <c r="L17" s="1"/>
  <c r="G13" i="48" l="1"/>
  <c r="C17"/>
  <c r="C19" i="44"/>
  <c r="G13" i="49"/>
  <c r="C19"/>
  <c r="C17"/>
  <c r="C19" i="48"/>
  <c r="G13" i="45"/>
  <c r="C19"/>
  <c r="G13" i="44"/>
  <c r="C17" s="1"/>
  <c r="K19" i="15"/>
  <c r="L19" s="1"/>
  <c r="C19" i="46"/>
  <c r="J19" i="15"/>
  <c r="H14" l="1"/>
  <c r="J15"/>
  <c r="K15"/>
  <c r="L15" s="1"/>
  <c r="M15"/>
  <c r="C17" i="46"/>
  <c r="H18" i="15"/>
  <c r="K18" l="1"/>
  <c r="L18" s="1"/>
  <c r="J18"/>
  <c r="M18"/>
  <c r="G12" i="29" l="1"/>
  <c r="G13" i="39" l="1"/>
  <c r="C19"/>
  <c r="C18" i="29"/>
  <c r="C16" s="1"/>
  <c r="K14" i="15" l="1"/>
  <c r="L14" s="1"/>
  <c r="M14"/>
  <c r="J20"/>
  <c r="M20"/>
  <c r="K20"/>
  <c r="L20" s="1"/>
  <c r="J14"/>
  <c r="F22" l="1"/>
  <c r="F23" l="1"/>
  <c r="M12" l="1"/>
  <c r="K12"/>
  <c r="L12" s="1"/>
  <c r="J12"/>
  <c r="M13" l="1"/>
  <c r="H21" l="1"/>
  <c r="H22" s="1"/>
  <c r="H23" s="1"/>
  <c r="J13"/>
  <c r="J21" s="1"/>
  <c r="K13"/>
  <c r="L13" l="1"/>
  <c r="L21" s="1"/>
  <c r="L22" s="1"/>
  <c r="L23" s="1"/>
  <c r="J22"/>
  <c r="J23" s="1"/>
  <c r="M21" l="1"/>
  <c r="M22" l="1"/>
  <c r="M23" l="1"/>
</calcChain>
</file>

<file path=xl/sharedStrings.xml><?xml version="1.0" encoding="utf-8"?>
<sst xmlns="http://schemas.openxmlformats.org/spreadsheetml/2006/main" count="329" uniqueCount="117">
  <si>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</si>
  <si>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</si>
  <si>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</si>
  <si>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</si>
  <si>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</si>
  <si>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</si>
  <si>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</si>
  <si>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</si>
  <si>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</si>
  <si>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</si>
  <si>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</si>
  <si>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</si>
  <si>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</si>
  <si>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</si>
  <si>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</si>
  <si>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</si>
  <si>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</si>
  <si>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</si>
  <si>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</si>
  <si>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</si>
  <si>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</si>
  <si>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</si>
  <si>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</si>
  <si>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</si>
  <si>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</si>
  <si>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</si>
  <si>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</si>
  <si>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</si>
  <si>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</si>
  <si>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</si>
  <si>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</si>
  <si>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</si>
  <si>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</si>
  <si>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</si>
  <si>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</si>
  <si>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</si>
  <si>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</si>
  <si>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</si>
  <si>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</si>
  <si>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</si>
  <si>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</si>
  <si>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Valor medido</t>
  </si>
  <si>
    <t>Real. Acumul.</t>
  </si>
  <si>
    <t>___________________________
Eng. Sténio de Oliveira Vera
TCE</t>
  </si>
  <si>
    <t>M²</t>
  </si>
  <si>
    <t>Valor TOTAL
CONTRATO R$</t>
  </si>
  <si>
    <t>Calculo de proporcionalidade</t>
  </si>
  <si>
    <t>total</t>
  </si>
  <si>
    <t xml:space="preserve">ETAPAS </t>
  </si>
  <si>
    <t>Quantidade balancim</t>
  </si>
  <si>
    <t>QUANT.
TOTAL CONTRATO</t>
  </si>
  <si>
    <t>ETAPA 1</t>
  </si>
  <si>
    <t>ETAPA 2</t>
  </si>
  <si>
    <t>ETAPA 3</t>
  </si>
  <si>
    <t>ETAPA 4</t>
  </si>
  <si>
    <t>ETAPA 5</t>
  </si>
  <si>
    <t>____________________________
Eng. Pascoal Benvindo Dias
MVP - Gerente do Contrato</t>
  </si>
  <si>
    <t>ETAPA 6</t>
  </si>
  <si>
    <t>Medição acumulada BM01</t>
  </si>
  <si>
    <t>mês 1
set/22</t>
  </si>
  <si>
    <t>FORNECIMENTO BENEFICIAMENTO , PINTURAS DE PROTEÇÃO E ACABAMENTODAS ESTRUTURAS METÁLICAS DAS LAJES TÉCNICAS , PARA O O PRÉDIO DO TCE/RN, CONFORME PROJETO DA EBP</t>
  </si>
  <si>
    <t>DEMOLIÇÃO DE ARGAMASSAS E REVESTIMENTO CERÂMICO, DE FORMA MANUAL, SEM REAPROVEITAMENTO. AF 12/2017 COM CORTE COM MAQUITA</t>
  </si>
  <si>
    <t>FURAÇÃO E FIXAÇÃO DE BARRAS ROSCADAS</t>
  </si>
  <si>
    <t>FORMA PARA RECUPERAÇÃO DE CONCRETO COM CHAPAS PLASTIFICADAS, INCLUSIVE ESCORAMENTO.</t>
  </si>
  <si>
    <t>MICROCONCRETO FLÚIDO (AUTO ADENSÁVEL) C/ GROUT ATÉ 50% DE PÓ DE PEDRA (PEDRISCO BRITA 0) LANÇAMENTO E CURA</t>
  </si>
  <si>
    <t>M³</t>
  </si>
  <si>
    <t>ESCADA DE ACESSO AO 9° ANDAR_x0002_FORNECIMENTO, BENEFICIAMENTO, PINTURAS DE PROTEÇÃO E ACABAMENTO DAS ESTRUTURAS METÁLICAS 1 ESCADA TIPO MARINHEIRO PARA ACESSO A LAJE TÉCNICA CONFORME PROJETOS DA EBP</t>
  </si>
  <si>
    <t>TRATAMENTO DE JUNTA COM SELANTE À BASE DE SILICONE -JANELAS DAS FACHADAS</t>
  </si>
  <si>
    <t>ANDAIME SUSPENSO OU BALANCIM , TIPO PESADO (CARGA TOTAL DE 250 KG/m2) PLATAFORMA DE 1,50x 3,00m COM 04 CATRACAS(GUINCHOS) E CABO DE 45,00m (LOCAÇÃO)</t>
  </si>
  <si>
    <t>ADMINISTRAÇÃO LOCAL</t>
  </si>
  <si>
    <t>ADITIVO 02</t>
  </si>
  <si>
    <t>PROPOR. 3M</t>
  </si>
  <si>
    <t>1 de 2m</t>
  </si>
  <si>
    <t>1de 6m</t>
  </si>
  <si>
    <t>CHILLER</t>
  </si>
  <si>
    <t>1 de 1,5m</t>
  </si>
  <si>
    <t>1 de 6m</t>
  </si>
  <si>
    <t>2 de 1,5m</t>
  </si>
  <si>
    <t>LAJE TÉCNICA</t>
  </si>
  <si>
    <t>FORNECIMENTO E MONTAGEM DA ESTRUTURA DA LAJE TÉCNICA</t>
  </si>
  <si>
    <t>ETAPA1</t>
  </si>
  <si>
    <t>PAVIMENTO</t>
  </si>
  <si>
    <t>MEDIÇÃO</t>
  </si>
  <si>
    <t>BM01</t>
  </si>
  <si>
    <t>DEMOLIÇÃO</t>
  </si>
  <si>
    <t>13 POR ANDAR E POR LAJE</t>
  </si>
  <si>
    <t>SUB TOTAL</t>
  </si>
  <si>
    <t>BARRA ROSCADA</t>
  </si>
  <si>
    <t>17 POR ANDAR E POR LAJE</t>
  </si>
  <si>
    <t>1 de 4m +1 DE 1,5m</t>
  </si>
  <si>
    <t>ETAPA6</t>
  </si>
  <si>
    <t>FACHADAS PREVISTO</t>
  </si>
  <si>
    <t>EXECUTADO SET/22</t>
  </si>
  <si>
    <t>mês 2
out/22</t>
  </si>
  <si>
    <t>quantidade acumulada</t>
  </si>
  <si>
    <t>CRITÉRIO DE LEVANTAMENTO: MÊS DE EXECUÇÃO DE OBRA</t>
  </si>
  <si>
    <t>MESES</t>
  </si>
  <si>
    <t>SETEMBRO DE 22</t>
  </si>
  <si>
    <t>OUTUBRO DE 22</t>
  </si>
  <si>
    <t>Projeto alterado em Out2022 recalcular</t>
  </si>
  <si>
    <t>total Acumulado</t>
  </si>
  <si>
    <t>Forma</t>
  </si>
  <si>
    <t>GROUT</t>
  </si>
  <si>
    <t>NOVEMBRO DE 22</t>
  </si>
  <si>
    <t>SUBTOTAL</t>
  </si>
  <si>
    <t>mês 3
nov/22</t>
  </si>
  <si>
    <t>mês 4
19dez/22</t>
  </si>
  <si>
    <t>MÊS 04
DEZ/22</t>
  </si>
  <si>
    <t>Medição acumulada BM03</t>
  </si>
  <si>
    <t xml:space="preserve"> DE 01 A 19/12/2022</t>
  </si>
  <si>
    <t>mês 4
20 A 28dez/22</t>
  </si>
  <si>
    <t>mês 4 até 31/dez/2022</t>
  </si>
  <si>
    <t>MEMÓRIA DE CÁLCULO DO BOLETIM MENSAL DE MEDIÇÃO DOS SERVIÇOS - BM06 - ADITIVO 02</t>
  </si>
  <si>
    <t xml:space="preserve"> DE 20 A 26/12/2022</t>
  </si>
  <si>
    <t xml:space="preserve"> DE 27 A 31/12/2023</t>
  </si>
  <si>
    <t>PERÍODO DE REFERÊNCIA DA MEDIÇÃO ATUAL:  27 a 31 dezembro 2022</t>
  </si>
  <si>
    <t>BOLETIM DE MEDIÇÃO BM06 - ADITIVO 02 - 27 a 31 DEZEMBRO 2022</t>
  </si>
</sst>
</file>

<file path=xl/styles.xml><?xml version="1.0" encoding="utf-8"?>
<styleSheet xmlns="http://schemas.openxmlformats.org/spreadsheetml/2006/main">
  <numFmts count="20">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s>
  <fonts count="6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color indexed="8"/>
      <name val="Arial"/>
      <family val="2"/>
    </font>
    <font>
      <sz val="12"/>
      <color theme="1"/>
      <name val="Calibri"/>
      <family val="2"/>
      <scheme val="minor"/>
    </font>
    <font>
      <sz val="9"/>
      <color theme="1"/>
      <name val="Calibri"/>
      <family val="2"/>
      <scheme val="minor"/>
    </font>
    <font>
      <b/>
      <sz val="12"/>
      <name val="Arial Narrow"/>
      <family val="2"/>
    </font>
    <font>
      <sz val="10"/>
      <color rgb="FFFF0000"/>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17">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Alignment="1">
      <alignment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0" fontId="0" fillId="0" borderId="12" xfId="0" applyBorder="1"/>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0" fontId="32" fillId="0" borderId="12" xfId="0" applyFont="1" applyBorder="1" applyAlignment="1">
      <alignment horizontal="center" vertical="center" wrapText="1"/>
    </xf>
    <xf numFmtId="44" fontId="33" fillId="2" borderId="19" xfId="1" applyFont="1" applyFill="1" applyBorder="1" applyAlignment="1">
      <alignment horizontal="center" vertical="center" wrapText="1"/>
    </xf>
    <xf numFmtId="44" fontId="35" fillId="22" borderId="19" xfId="1" applyFont="1" applyFill="1" applyBorder="1" applyAlignment="1">
      <alignment horizontal="center" vertical="center" wrapText="1"/>
    </xf>
    <xf numFmtId="43" fontId="31" fillId="0" borderId="19" xfId="116" applyFont="1" applyBorder="1" applyAlignment="1">
      <alignment vertical="center"/>
    </xf>
    <xf numFmtId="43" fontId="35" fillId="22" borderId="19" xfId="116" applyFont="1" applyFill="1" applyBorder="1" applyAlignment="1">
      <alignment horizontal="center" vertical="center" wrapText="1"/>
    </xf>
    <xf numFmtId="0" fontId="29" fillId="0" borderId="21" xfId="0" applyFont="1" applyBorder="1" applyAlignment="1">
      <alignment vertical="center"/>
    </xf>
    <xf numFmtId="0" fontId="30" fillId="0" borderId="20" xfId="0" applyFont="1" applyBorder="1" applyAlignment="1">
      <alignment vertical="center"/>
    </xf>
    <xf numFmtId="0" fontId="40" fillId="21" borderId="19" xfId="0" applyFont="1" applyFill="1" applyBorder="1" applyAlignment="1">
      <alignment horizontal="center" vertical="center" wrapText="1"/>
    </xf>
    <xf numFmtId="0" fontId="33" fillId="23" borderId="19" xfId="0" applyFont="1" applyFill="1" applyBorder="1" applyAlignment="1">
      <alignment horizontal="center" vertical="center" wrapText="1"/>
    </xf>
    <xf numFmtId="0" fontId="33" fillId="23" borderId="19" xfId="0" applyFont="1" applyFill="1" applyBorder="1" applyAlignment="1">
      <alignment horizontal="left" vertical="center" wrapText="1"/>
    </xf>
    <xf numFmtId="2" fontId="33" fillId="23" borderId="19" xfId="0" applyNumberFormat="1" applyFont="1" applyFill="1" applyBorder="1" applyAlignment="1">
      <alignment horizontal="center" vertical="center" wrapText="1"/>
    </xf>
    <xf numFmtId="44" fontId="33" fillId="23" borderId="19" xfId="1" applyFont="1" applyFill="1" applyBorder="1" applyAlignment="1">
      <alignment horizontal="center" vertical="center" wrapText="1"/>
    </xf>
    <xf numFmtId="10" fontId="32" fillId="2" borderId="19" xfId="1" applyNumberFormat="1" applyFont="1" applyFill="1" applyBorder="1" applyAlignment="1">
      <alignment horizontal="center" vertical="center" wrapText="1"/>
    </xf>
    <xf numFmtId="176" fontId="31" fillId="2" borderId="19" xfId="117" applyNumberFormat="1" applyFont="1" applyFill="1" applyBorder="1" applyAlignment="1">
      <alignment vertical="center"/>
    </xf>
    <xf numFmtId="0" fontId="35" fillId="22" borderId="19" xfId="0" applyFont="1" applyFill="1" applyBorder="1" applyAlignment="1">
      <alignment horizontal="center" vertical="center" wrapText="1"/>
    </xf>
    <xf numFmtId="2" fontId="35" fillId="22" borderId="19" xfId="0" applyNumberFormat="1" applyFont="1" applyFill="1" applyBorder="1" applyAlignment="1">
      <alignment horizontal="center" vertical="center" wrapText="1"/>
    </xf>
    <xf numFmtId="43" fontId="31" fillId="0" borderId="19" xfId="116" applyFont="1" applyFill="1" applyBorder="1" applyAlignment="1">
      <alignment horizontal="center" vertical="center" wrapText="1"/>
    </xf>
    <xf numFmtId="177" fontId="46" fillId="24" borderId="20"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25" xfId="0" applyNumberFormat="1" applyFont="1" applyFill="1" applyBorder="1" applyAlignment="1">
      <alignment horizontal="center" vertical="center" wrapText="1"/>
    </xf>
    <xf numFmtId="177" fontId="44" fillId="24" borderId="18" xfId="0"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177" fontId="45" fillId="24" borderId="21" xfId="0" applyNumberFormat="1" applyFont="1" applyFill="1" applyBorder="1" applyAlignment="1">
      <alignment vertical="center"/>
    </xf>
    <xf numFmtId="0" fontId="52" fillId="0" borderId="19" xfId="0" applyFont="1" applyBorder="1" applyAlignment="1">
      <alignment horizontal="center" vertical="center"/>
    </xf>
    <xf numFmtId="0" fontId="0" fillId="0" borderId="19" xfId="0" applyBorder="1"/>
    <xf numFmtId="0" fontId="0" fillId="0" borderId="19" xfId="0" applyBorder="1" applyAlignment="1">
      <alignment horizontal="center" vertical="center"/>
    </xf>
    <xf numFmtId="43" fontId="0" fillId="0" borderId="19" xfId="116" applyFont="1" applyBorder="1" applyAlignment="1">
      <alignment horizontal="center" vertical="center"/>
    </xf>
    <xf numFmtId="2" fontId="31" fillId="22" borderId="19" xfId="0" applyNumberFormat="1" applyFont="1" applyFill="1" applyBorder="1" applyAlignment="1">
      <alignment horizontal="center" vertical="center" wrapText="1"/>
    </xf>
    <xf numFmtId="176" fontId="32" fillId="2" borderId="19" xfId="117" applyNumberFormat="1" applyFont="1" applyFill="1" applyBorder="1" applyAlignment="1">
      <alignment vertical="center"/>
    </xf>
    <xf numFmtId="43" fontId="0" fillId="0" borderId="19" xfId="0" applyNumberFormat="1" applyBorder="1"/>
    <xf numFmtId="43" fontId="31" fillId="2" borderId="19" xfId="116" applyFont="1" applyFill="1" applyBorder="1" applyAlignment="1">
      <alignment vertical="center"/>
    </xf>
    <xf numFmtId="177" fontId="41" fillId="24" borderId="19" xfId="0" applyNumberFormat="1" applyFont="1" applyFill="1" applyBorder="1" applyAlignment="1">
      <alignment horizontal="center" vertical="center"/>
    </xf>
    <xf numFmtId="0" fontId="54" fillId="0" borderId="0" xfId="0" applyFont="1"/>
    <xf numFmtId="0" fontId="54" fillId="0" borderId="19" xfId="0" applyFont="1" applyBorder="1"/>
    <xf numFmtId="10" fontId="30" fillId="0" borderId="0" xfId="117" applyNumberFormat="1" applyFont="1" applyAlignment="1">
      <alignment vertical="center"/>
    </xf>
    <xf numFmtId="177" fontId="53" fillId="24" borderId="19" xfId="0" applyNumberFormat="1" applyFont="1" applyFill="1" applyBorder="1" applyAlignment="1">
      <alignment horizontal="left" vertical="center" wrapText="1"/>
    </xf>
    <xf numFmtId="177" fontId="45" fillId="24" borderId="0" xfId="0" quotePrefix="1" applyNumberFormat="1" applyFont="1" applyFill="1" applyAlignment="1">
      <alignment horizontal="center" vertical="center"/>
    </xf>
    <xf numFmtId="43" fontId="33" fillId="21" borderId="19"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4" fontId="43" fillId="25" borderId="21"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0" xfId="118" applyNumberFormat="1" applyFont="1" applyFill="1" applyBorder="1" applyAlignment="1" applyProtection="1">
      <alignment horizontal="center" vertical="center"/>
      <protection locked="0"/>
    </xf>
    <xf numFmtId="177" fontId="41" fillId="24" borderId="0" xfId="0" applyNumberFormat="1" applyFont="1" applyFill="1" applyAlignment="1">
      <alignment horizontal="center" vertical="center"/>
    </xf>
    <xf numFmtId="3" fontId="46" fillId="21" borderId="25" xfId="0" quotePrefix="1" applyNumberFormat="1" applyFont="1" applyFill="1" applyBorder="1" applyAlignment="1">
      <alignment horizontal="left" vertical="center"/>
    </xf>
    <xf numFmtId="3" fontId="23" fillId="21" borderId="25" xfId="0" quotePrefix="1" applyNumberFormat="1" applyFont="1" applyFill="1" applyBorder="1" applyAlignment="1">
      <alignment horizontal="left" vertical="center"/>
    </xf>
    <xf numFmtId="177" fontId="46" fillId="21" borderId="25" xfId="0" quotePrefix="1" applyNumberFormat="1" applyFont="1" applyFill="1" applyBorder="1" applyAlignment="1">
      <alignment horizontal="left" vertical="center"/>
    </xf>
    <xf numFmtId="177" fontId="46" fillId="21" borderId="18"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19" xfId="121"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24" xfId="0" applyNumberFormat="1" applyFont="1" applyFill="1" applyBorder="1" applyAlignment="1">
      <alignment horizontal="center" vertical="center"/>
    </xf>
    <xf numFmtId="177" fontId="53" fillId="24" borderId="19" xfId="0"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50" fillId="24" borderId="0" xfId="0" applyNumberFormat="1" applyFont="1" applyFill="1" applyAlignment="1">
      <alignment vertical="center"/>
    </xf>
    <xf numFmtId="49" fontId="41" fillId="24" borderId="0" xfId="0" applyNumberFormat="1" applyFont="1" applyFill="1" applyAlignment="1">
      <alignment vertical="center"/>
    </xf>
    <xf numFmtId="177" fontId="5" fillId="24" borderId="12" xfId="0" applyNumberFormat="1" applyFont="1" applyFill="1" applyBorder="1" applyAlignment="1">
      <alignment vertical="center"/>
    </xf>
    <xf numFmtId="177" fontId="55"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0" fontId="0" fillId="0" borderId="19" xfId="0" applyBorder="1" applyAlignment="1">
      <alignment horizontal="left" vertical="center"/>
    </xf>
    <xf numFmtId="17" fontId="54" fillId="0" borderId="19" xfId="0" applyNumberFormat="1" applyFont="1" applyBorder="1"/>
    <xf numFmtId="0" fontId="0" fillId="0" borderId="22" xfId="0" applyBorder="1" applyAlignment="1">
      <alignment horizontal="center" vertical="center"/>
    </xf>
    <xf numFmtId="43" fontId="0" fillId="0" borderId="19" xfId="116" applyFont="1" applyBorder="1"/>
    <xf numFmtId="17" fontId="0" fillId="0" borderId="19" xfId="0" applyNumberFormat="1" applyBorder="1" applyAlignment="1">
      <alignment horizontal="center" vertical="center"/>
    </xf>
    <xf numFmtId="0" fontId="0" fillId="0" borderId="19" xfId="0" applyBorder="1" applyAlignment="1">
      <alignment vertical="center" wrapText="1"/>
    </xf>
    <xf numFmtId="177" fontId="53" fillId="24" borderId="19" xfId="0" applyNumberFormat="1" applyFont="1" applyFill="1" applyBorder="1" applyAlignment="1">
      <alignment vertical="center" wrapText="1"/>
    </xf>
    <xf numFmtId="0" fontId="0" fillId="0" borderId="25" xfId="0" applyBorder="1" applyAlignment="1">
      <alignment vertical="center"/>
    </xf>
    <xf numFmtId="0" fontId="0" fillId="0" borderId="24" xfId="0" applyBorder="1" applyAlignment="1">
      <alignment vertical="center"/>
    </xf>
    <xf numFmtId="2" fontId="0" fillId="0" borderId="19" xfId="0" applyNumberFormat="1" applyBorder="1" applyAlignment="1">
      <alignment horizontal="center" vertical="center"/>
    </xf>
    <xf numFmtId="43" fontId="0" fillId="0" borderId="22" xfId="116" applyFont="1" applyBorder="1" applyAlignment="1">
      <alignment horizontal="center" vertical="center"/>
    </xf>
    <xf numFmtId="177" fontId="41" fillId="24" borderId="19" xfId="0" applyNumberFormat="1" applyFont="1" applyFill="1" applyBorder="1" applyAlignment="1">
      <alignment vertical="center"/>
    </xf>
    <xf numFmtId="170" fontId="41" fillId="24" borderId="0" xfId="0" applyNumberFormat="1" applyFont="1" applyFill="1" applyAlignment="1">
      <alignment vertical="center"/>
    </xf>
    <xf numFmtId="170" fontId="44" fillId="24" borderId="0" xfId="0" applyNumberFormat="1" applyFont="1" applyFill="1" applyAlignment="1">
      <alignment horizontal="center" vertical="center" wrapText="1"/>
    </xf>
    <xf numFmtId="170" fontId="41" fillId="24" borderId="19" xfId="0" applyNumberFormat="1" applyFont="1" applyFill="1" applyBorder="1" applyAlignment="1">
      <alignment vertical="center"/>
    </xf>
    <xf numFmtId="0" fontId="54" fillId="0" borderId="19" xfId="0" applyFont="1" applyBorder="1" applyAlignment="1">
      <alignment horizontal="center" vertical="center"/>
    </xf>
    <xf numFmtId="0" fontId="58" fillId="0" borderId="19" xfId="0" applyFont="1" applyBorder="1"/>
    <xf numFmtId="43" fontId="0" fillId="0" borderId="19" xfId="0" applyNumberFormat="1" applyBorder="1" applyAlignment="1">
      <alignment horizontal="center" vertical="center"/>
    </xf>
    <xf numFmtId="177" fontId="41" fillId="24" borderId="22" xfId="0" applyNumberFormat="1" applyFont="1" applyFill="1" applyBorder="1" applyAlignment="1">
      <alignment horizontal="center" vertical="center"/>
    </xf>
    <xf numFmtId="0" fontId="0" fillId="0" borderId="21" xfId="0" applyBorder="1"/>
    <xf numFmtId="177" fontId="41" fillId="24" borderId="17" xfId="0" applyNumberFormat="1" applyFont="1" applyFill="1" applyBorder="1" applyAlignment="1">
      <alignment horizontal="center" vertical="center"/>
    </xf>
    <xf numFmtId="0" fontId="0" fillId="0" borderId="17" xfId="0" applyBorder="1"/>
    <xf numFmtId="177" fontId="41" fillId="24" borderId="17" xfId="0" applyNumberFormat="1" applyFont="1" applyFill="1" applyBorder="1" applyAlignment="1">
      <alignment vertical="center"/>
    </xf>
    <xf numFmtId="43" fontId="41" fillId="24" borderId="19" xfId="116" applyFont="1" applyFill="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center" vertical="center"/>
    </xf>
    <xf numFmtId="2" fontId="29" fillId="0" borderId="17" xfId="0" applyNumberFormat="1" applyFont="1" applyBorder="1" applyAlignment="1">
      <alignment horizontal="center" vertical="center"/>
    </xf>
    <xf numFmtId="44" fontId="29" fillId="0" borderId="17" xfId="1" applyFont="1" applyBorder="1" applyAlignment="1">
      <alignment horizontal="center" vertical="center"/>
    </xf>
    <xf numFmtId="0" fontId="29" fillId="0" borderId="17" xfId="0" quotePrefix="1" applyFont="1" applyBorder="1" applyAlignment="1">
      <alignment horizontal="left" vertical="center"/>
    </xf>
    <xf numFmtId="10" fontId="29" fillId="0" borderId="17" xfId="1" applyNumberFormat="1" applyFont="1" applyBorder="1" applyAlignment="1">
      <alignment horizontal="center" vertical="center"/>
    </xf>
    <xf numFmtId="43" fontId="30" fillId="0" borderId="17" xfId="116" applyFont="1" applyBorder="1" applyAlignment="1">
      <alignment vertical="center"/>
    </xf>
    <xf numFmtId="0" fontId="30" fillId="0" borderId="17" xfId="0" applyFont="1" applyBorder="1" applyAlignment="1">
      <alignment vertical="center"/>
    </xf>
    <xf numFmtId="43" fontId="31" fillId="0" borderId="19" xfId="116" applyFont="1" applyFill="1" applyBorder="1" applyAlignment="1">
      <alignment vertical="center"/>
    </xf>
    <xf numFmtId="43" fontId="30" fillId="0" borderId="19" xfId="116" applyFont="1" applyFill="1" applyBorder="1" applyAlignment="1">
      <alignment vertical="center"/>
    </xf>
    <xf numFmtId="43" fontId="30" fillId="0" borderId="19" xfId="116" applyFont="1" applyBorder="1" applyAlignment="1">
      <alignment vertical="center"/>
    </xf>
    <xf numFmtId="43" fontId="30" fillId="2" borderId="19" xfId="116" applyFont="1" applyFill="1" applyBorder="1" applyAlignment="1">
      <alignment vertical="center"/>
    </xf>
    <xf numFmtId="177" fontId="55" fillId="24" borderId="19" xfId="0" applyNumberFormat="1" applyFont="1" applyFill="1" applyBorder="1" applyAlignment="1">
      <alignment horizontal="center" vertical="center" wrapText="1"/>
    </xf>
    <xf numFmtId="49" fontId="53" fillId="24" borderId="19" xfId="0" applyNumberFormat="1" applyFont="1" applyFill="1" applyBorder="1" applyAlignment="1">
      <alignment horizontal="left" vertical="center" wrapText="1"/>
    </xf>
    <xf numFmtId="49" fontId="53" fillId="24" borderId="19" xfId="0" applyNumberFormat="1" applyFont="1" applyFill="1" applyBorder="1" applyAlignment="1">
      <alignment vertical="center" wrapText="1"/>
    </xf>
    <xf numFmtId="177" fontId="60" fillId="24" borderId="0" xfId="0" applyNumberFormat="1" applyFont="1" applyFill="1" applyAlignment="1">
      <alignment vertical="center"/>
    </xf>
    <xf numFmtId="3" fontId="41" fillId="24" borderId="15" xfId="0" applyNumberFormat="1" applyFont="1" applyFill="1" applyBorder="1" applyAlignment="1">
      <alignment horizontal="center" vertical="center"/>
    </xf>
    <xf numFmtId="2" fontId="0" fillId="0" borderId="19" xfId="0" applyNumberFormat="1" applyBorder="1"/>
    <xf numFmtId="2" fontId="0" fillId="0" borderId="0" xfId="0" applyNumberFormat="1"/>
    <xf numFmtId="4" fontId="41" fillId="24" borderId="15" xfId="0" applyNumberFormat="1" applyFont="1" applyFill="1" applyBorder="1" applyAlignment="1">
      <alignment horizontal="center" vertical="center"/>
    </xf>
    <xf numFmtId="0" fontId="33" fillId="21" borderId="19" xfId="0" applyFont="1" applyFill="1" applyBorder="1" applyAlignment="1">
      <alignment horizontal="center" vertical="center" wrapText="1"/>
    </xf>
    <xf numFmtId="0" fontId="0" fillId="0" borderId="19" xfId="0" applyBorder="1" applyAlignment="1">
      <alignment horizontal="center"/>
    </xf>
    <xf numFmtId="177" fontId="41" fillId="24" borderId="25" xfId="0" applyNumberFormat="1" applyFont="1" applyFill="1" applyBorder="1" applyAlignment="1">
      <alignment horizontal="center" vertical="center"/>
    </xf>
    <xf numFmtId="0" fontId="0" fillId="0" borderId="26" xfId="0" applyBorder="1" applyAlignment="1">
      <alignment horizontal="center"/>
    </xf>
    <xf numFmtId="177" fontId="5" fillId="27" borderId="29" xfId="0" applyNumberFormat="1" applyFont="1" applyFill="1" applyBorder="1" applyAlignment="1">
      <alignment vertical="center"/>
    </xf>
    <xf numFmtId="44" fontId="38" fillId="2" borderId="19" xfId="1" applyFont="1" applyFill="1" applyBorder="1" applyAlignment="1">
      <alignment horizontal="right" vertical="center" wrapText="1"/>
    </xf>
    <xf numFmtId="10" fontId="30" fillId="2" borderId="19" xfId="0" applyNumberFormat="1" applyFont="1" applyFill="1" applyBorder="1" applyAlignment="1">
      <alignment horizontal="center" vertical="center"/>
    </xf>
    <xf numFmtId="176" fontId="29" fillId="2" borderId="19" xfId="117" applyNumberFormat="1" applyFont="1" applyFill="1" applyBorder="1" applyAlignment="1">
      <alignment vertical="center"/>
    </xf>
    <xf numFmtId="9" fontId="45" fillId="24" borderId="15" xfId="117" quotePrefix="1" applyFont="1" applyFill="1" applyBorder="1" applyAlignment="1">
      <alignment horizontal="center" vertical="center"/>
    </xf>
    <xf numFmtId="0" fontId="30" fillId="26" borderId="27" xfId="0" applyFont="1" applyFill="1" applyBorder="1" applyAlignment="1">
      <alignment horizontal="center" vertical="center" wrapText="1"/>
    </xf>
    <xf numFmtId="0" fontId="30" fillId="26" borderId="19" xfId="0" applyFont="1" applyFill="1" applyBorder="1" applyAlignment="1">
      <alignment horizontal="center" vertical="center" wrapText="1"/>
    </xf>
    <xf numFmtId="0" fontId="33" fillId="21" borderId="26" xfId="0" applyFont="1" applyFill="1" applyBorder="1" applyAlignment="1">
      <alignment horizontal="center" vertical="center" wrapText="1"/>
    </xf>
    <xf numFmtId="0" fontId="33" fillId="21" borderId="23" xfId="0" applyFont="1" applyFill="1" applyBorder="1" applyAlignment="1">
      <alignment horizontal="center" vertical="center" wrapText="1"/>
    </xf>
    <xf numFmtId="0" fontId="33" fillId="21" borderId="22" xfId="0" applyFont="1" applyFill="1" applyBorder="1" applyAlignment="1">
      <alignment horizontal="center" vertical="center" wrapText="1"/>
    </xf>
    <xf numFmtId="0" fontId="30" fillId="0" borderId="28" xfId="0" applyFont="1" applyBorder="1" applyAlignment="1">
      <alignment horizontal="center" wrapText="1"/>
    </xf>
    <xf numFmtId="0" fontId="59" fillId="0" borderId="17" xfId="0" applyFont="1" applyBorder="1" applyAlignment="1">
      <alignment horizontal="center" vertical="center"/>
    </xf>
    <xf numFmtId="0" fontId="59" fillId="0" borderId="20"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8" fillId="21" borderId="23" xfId="0" quotePrefix="1" applyFont="1" applyFill="1" applyBorder="1" applyAlignment="1">
      <alignment horizontal="center" vertical="center" wrapText="1"/>
    </xf>
    <xf numFmtId="0" fontId="38" fillId="21" borderId="23" xfId="0" applyFont="1" applyFill="1" applyBorder="1" applyAlignment="1">
      <alignment horizontal="center" vertical="center" wrapText="1"/>
    </xf>
    <xf numFmtId="0" fontId="38" fillId="21" borderId="22" xfId="0" applyFont="1" applyFill="1" applyBorder="1" applyAlignment="1">
      <alignment horizontal="center" vertical="center" wrapText="1"/>
    </xf>
    <xf numFmtId="0" fontId="33" fillId="21" borderId="19" xfId="0" applyFont="1" applyFill="1" applyBorder="1" applyAlignment="1">
      <alignment horizontal="center" vertical="center" wrapText="1"/>
    </xf>
    <xf numFmtId="0" fontId="38" fillId="21" borderId="26" xfId="0" applyFont="1" applyFill="1" applyBorder="1" applyAlignment="1">
      <alignment horizontal="center" vertical="center" wrapText="1"/>
    </xf>
    <xf numFmtId="0" fontId="30" fillId="0" borderId="25" xfId="0" applyFont="1" applyBorder="1" applyAlignment="1">
      <alignment horizontal="center" wrapText="1"/>
    </xf>
    <xf numFmtId="0" fontId="33" fillId="21" borderId="21" xfId="0" applyFont="1" applyFill="1" applyBorder="1" applyAlignment="1">
      <alignment horizontal="center" vertical="center" wrapText="1"/>
    </xf>
    <xf numFmtId="0" fontId="33" fillId="21" borderId="20" xfId="0" applyFont="1" applyFill="1" applyBorder="1" applyAlignment="1">
      <alignment horizontal="center" vertical="center" wrapText="1"/>
    </xf>
    <xf numFmtId="0" fontId="33" fillId="21" borderId="10" xfId="0" applyFont="1" applyFill="1" applyBorder="1" applyAlignment="1">
      <alignment horizontal="center" vertical="center" wrapText="1"/>
    </xf>
    <xf numFmtId="0" fontId="33" fillId="21" borderId="11" xfId="0" applyFont="1" applyFill="1" applyBorder="1" applyAlignment="1">
      <alignment horizontal="center" vertical="center" wrapText="1"/>
    </xf>
    <xf numFmtId="0" fontId="29" fillId="2" borderId="19" xfId="0" applyFont="1" applyFill="1" applyBorder="1" applyAlignment="1">
      <alignment horizontal="center" vertical="center"/>
    </xf>
    <xf numFmtId="0" fontId="30" fillId="0" borderId="24" xfId="0" applyFont="1" applyBorder="1" applyAlignment="1">
      <alignment horizont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56" fillId="21" borderId="18" xfId="0" applyNumberFormat="1" applyFont="1" applyFill="1" applyBorder="1" applyAlignment="1">
      <alignment horizontal="left" vertical="center"/>
    </xf>
    <xf numFmtId="177" fontId="56" fillId="21" borderId="24" xfId="0" applyNumberFormat="1" applyFont="1" applyFill="1" applyBorder="1" applyAlignment="1">
      <alignment horizontal="left" vertical="center"/>
    </xf>
    <xf numFmtId="0" fontId="57" fillId="0" borderId="18" xfId="0" applyFont="1" applyBorder="1" applyAlignment="1">
      <alignment horizontal="left" vertical="center" wrapText="1"/>
    </xf>
    <xf numFmtId="0" fontId="57" fillId="0" borderId="24" xfId="0" applyFont="1" applyBorder="1" applyAlignment="1">
      <alignment horizontal="left" vertical="center" wrapText="1"/>
    </xf>
    <xf numFmtId="170" fontId="41" fillId="24" borderId="25" xfId="0" applyNumberFormat="1" applyFont="1" applyFill="1" applyBorder="1" applyAlignment="1">
      <alignment horizontal="center" vertical="center"/>
    </xf>
    <xf numFmtId="170" fontId="41" fillId="24" borderId="24" xfId="0"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56" fillId="24" borderId="12" xfId="0" applyNumberFormat="1" applyFont="1" applyFill="1" applyBorder="1" applyAlignment="1">
      <alignment horizontal="left" vertical="center" wrapText="1"/>
    </xf>
    <xf numFmtId="177" fontId="56" fillId="24" borderId="0" xfId="0" applyNumberFormat="1" applyFont="1" applyFill="1" applyAlignment="1">
      <alignment horizontal="left" vertical="center" wrapText="1"/>
    </xf>
    <xf numFmtId="177" fontId="56" fillId="24" borderId="15" xfId="0" applyNumberFormat="1" applyFont="1" applyFill="1" applyBorder="1" applyAlignment="1">
      <alignment horizontal="left" vertical="center" wrapText="1"/>
    </xf>
    <xf numFmtId="177" fontId="46" fillId="21" borderId="18" xfId="0" quotePrefix="1"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0" fontId="44" fillId="24" borderId="0" xfId="0" applyNumberFormat="1" applyFont="1" applyFill="1" applyAlignment="1">
      <alignment horizontal="center" vertical="center" wrapText="1"/>
    </xf>
    <xf numFmtId="0" fontId="0" fillId="21" borderId="18" xfId="0" applyFill="1" applyBorder="1" applyAlignment="1">
      <alignment horizontal="left" vertical="center" wrapText="1"/>
    </xf>
    <xf numFmtId="0" fontId="0" fillId="21" borderId="24" xfId="0" applyFill="1" applyBorder="1" applyAlignment="1">
      <alignment horizontal="left" vertical="center" wrapText="1"/>
    </xf>
    <xf numFmtId="0" fontId="0" fillId="21" borderId="28" xfId="0" applyFill="1" applyBorder="1" applyAlignment="1">
      <alignment horizontal="center" vertical="center" wrapText="1"/>
    </xf>
    <xf numFmtId="0" fontId="0" fillId="21" borderId="24" xfId="0" applyFill="1" applyBorder="1" applyAlignment="1">
      <alignment horizontal="center" vertical="center" wrapText="1"/>
    </xf>
    <xf numFmtId="0" fontId="0" fillId="21" borderId="25" xfId="0" applyFill="1" applyBorder="1" applyAlignment="1">
      <alignment horizontal="left" vertical="center" wrapText="1"/>
    </xf>
    <xf numFmtId="0" fontId="0" fillId="21" borderId="28" xfId="0" applyFill="1" applyBorder="1" applyAlignment="1">
      <alignment horizontal="left" vertical="center" wrapText="1"/>
    </xf>
    <xf numFmtId="17" fontId="0" fillId="0" borderId="25" xfId="0" applyNumberFormat="1" applyBorder="1" applyAlignment="1">
      <alignment horizontal="center" vertical="center"/>
    </xf>
    <xf numFmtId="0" fontId="0" fillId="0" borderId="24" xfId="0"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3" fontId="23" fillId="21" borderId="25" xfId="0" quotePrefix="1" applyNumberFormat="1" applyFont="1" applyFill="1" applyBorder="1" applyAlignment="1">
      <alignment horizontal="left" vertical="center" wrapText="1"/>
    </xf>
    <xf numFmtId="3" fontId="23" fillId="21" borderId="28" xfId="0" quotePrefix="1" applyNumberFormat="1" applyFont="1" applyFill="1" applyBorder="1" applyAlignment="1">
      <alignment horizontal="left" vertical="center" wrapText="1"/>
    </xf>
    <xf numFmtId="177" fontId="56" fillId="21" borderId="18" xfId="0" applyNumberFormat="1" applyFont="1" applyFill="1" applyBorder="1" applyAlignment="1">
      <alignment horizontal="left" vertical="center" wrapText="1"/>
    </xf>
    <xf numFmtId="177" fontId="56" fillId="21" borderId="24" xfId="0" applyNumberFormat="1" applyFont="1" applyFill="1" applyBorder="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175914</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1613104</xdr:colOff>
      <xdr:row>23</xdr:row>
      <xdr:rowOff>100060</xdr:rowOff>
    </xdr:from>
    <xdr:to>
      <xdr:col>1</xdr:col>
      <xdr:colOff>2335161</xdr:colOff>
      <xdr:row>23</xdr:row>
      <xdr:rowOff>647157</xdr:rowOff>
    </xdr:to>
    <xdr:pic>
      <xdr:nvPicPr>
        <xdr:cNvPr id="3" name="Imagem 2">
          <a:extLst>
            <a:ext uri="{FF2B5EF4-FFF2-40B4-BE49-F238E27FC236}">
              <a16:creationId xmlns:a16="http://schemas.microsoft.com/office/drawing/2014/main" xmlns="" id="{4714D299-EC25-25CC-24C9-28B9B168CB85}"/>
            </a:ext>
          </a:extLst>
        </xdr:cNvPr>
        <xdr:cNvPicPr>
          <a:picLocks noChangeAspect="1"/>
        </xdr:cNvPicPr>
      </xdr:nvPicPr>
      <xdr:blipFill>
        <a:blip xmlns:r="http://schemas.openxmlformats.org/officeDocument/2006/relationships" r:embed="rId2" cstate="print"/>
        <a:stretch>
          <a:fillRect/>
        </a:stretch>
      </xdr:blipFill>
      <xdr:spPr>
        <a:xfrm>
          <a:off x="2120080" y="8457479"/>
          <a:ext cx="722057" cy="547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273050</xdr:colOff>
      <xdr:row>53</xdr:row>
      <xdr:rowOff>61913</xdr:rowOff>
    </xdr:from>
    <xdr:to>
      <xdr:col>7</xdr:col>
      <xdr:colOff>455625</xdr:colOff>
      <xdr:row>55</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11875" y="11025188"/>
          <a:ext cx="877900" cy="493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C1F44470-BAAE-41D2-9A0C-B838341FF6BD}"/>
            </a:ext>
          </a:extLst>
        </xdr:cNvPr>
        <xdr:cNvPicPr>
          <a:picLocks noChangeAspect="1"/>
        </xdr:cNvPicPr>
      </xdr:nvPicPr>
      <xdr:blipFill>
        <a:blip xmlns:r="http://schemas.openxmlformats.org/officeDocument/2006/relationships" r:embed="rId1"/>
        <a:stretch>
          <a:fillRect/>
        </a:stretch>
      </xdr:blipFill>
      <xdr:spPr>
        <a:xfrm>
          <a:off x="6111875" y="10853738"/>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17ED4EA4-9652-4C48-9DF1-441BD8D8D3C7}"/>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362DF372-803A-4651-BE3E-BDA11BB4EED0}"/>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86BB40F8-0796-4A24-ABCE-5DAE691F7034}"/>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053A9339-EC0B-495A-A48F-1B82C5F001C5}"/>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0</xdr:col>
      <xdr:colOff>247650</xdr:colOff>
      <xdr:row>29</xdr:row>
      <xdr:rowOff>10648</xdr:rowOff>
    </xdr:from>
    <xdr:to>
      <xdr:col>3</xdr:col>
      <xdr:colOff>695325</xdr:colOff>
      <xdr:row>42</xdr:row>
      <xdr:rowOff>113879</xdr:rowOff>
    </xdr:to>
    <xdr:pic>
      <xdr:nvPicPr>
        <xdr:cNvPr id="4" name="Imagem 3">
          <a:extLst>
            <a:ext uri="{FF2B5EF4-FFF2-40B4-BE49-F238E27FC236}">
              <a16:creationId xmlns:a16="http://schemas.microsoft.com/office/drawing/2014/main" xmlns="" id="{73FA0FDA-E2D1-724C-9D50-4E8F6AAC7240}"/>
            </a:ext>
          </a:extLst>
        </xdr:cNvPr>
        <xdr:cNvPicPr>
          <a:picLocks noChangeAspect="1"/>
        </xdr:cNvPicPr>
      </xdr:nvPicPr>
      <xdr:blipFill>
        <a:blip xmlns:r="http://schemas.openxmlformats.org/officeDocument/2006/relationships" r:embed="rId2"/>
        <a:stretch>
          <a:fillRect/>
        </a:stretch>
      </xdr:blipFill>
      <xdr:spPr>
        <a:xfrm>
          <a:off x="247650" y="5963773"/>
          <a:ext cx="4238625" cy="27035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2" name="Imagem 1">
          <a:extLst>
            <a:ext uri="{FF2B5EF4-FFF2-40B4-BE49-F238E27FC236}">
              <a16:creationId xmlns:a16="http://schemas.microsoft.com/office/drawing/2014/main" xmlns="" id="{3945FA3C-B08A-41C1-834D-F20C3576D5A6}"/>
            </a:ext>
          </a:extLst>
        </xdr:cNvPr>
        <xdr:cNvPicPr>
          <a:picLocks noChangeAspect="1"/>
        </xdr:cNvPicPr>
      </xdr:nvPicPr>
      <xdr:blipFill>
        <a:blip xmlns:r="http://schemas.openxmlformats.org/officeDocument/2006/relationships" r:embed="rId1"/>
        <a:stretch>
          <a:fillRect/>
        </a:stretch>
      </xdr:blipFill>
      <xdr:spPr>
        <a:xfrm>
          <a:off x="6267450" y="9515475"/>
          <a:ext cx="877900"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S24"/>
  <sheetViews>
    <sheetView showGridLines="0" tabSelected="1" view="pageBreakPreview" zoomScale="60" workbookViewId="0">
      <selection activeCell="T12" sqref="T12"/>
    </sheetView>
  </sheetViews>
  <sheetFormatPr defaultRowHeight="16.5"/>
  <cols>
    <col min="1" max="1" width="7.5703125" style="2" bestFit="1" customWidth="1"/>
    <col min="2" max="2" width="71.2851562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9.42578125" style="7" bestFit="1" customWidth="1"/>
    <col min="9" max="9" width="12.140625" style="7" bestFit="1" customWidth="1"/>
    <col min="10" max="10" width="20.140625" style="7" bestFit="1" customWidth="1"/>
    <col min="11" max="11" width="11.140625" style="7" bestFit="1" customWidth="1"/>
    <col min="12" max="12" width="20.140625" style="2" bestFit="1" customWidth="1"/>
    <col min="13" max="13" width="9.85546875" style="2" bestFit="1" customWidth="1"/>
    <col min="14" max="14" width="10.140625" style="2" hidden="1" customWidth="1"/>
    <col min="15" max="15" width="8.5703125" style="2" hidden="1" customWidth="1"/>
    <col min="16" max="16" width="10.140625" style="2" hidden="1" customWidth="1"/>
    <col min="17" max="17" width="11.140625" style="2" hidden="1" customWidth="1"/>
    <col min="18" max="18" width="16.140625" style="2" hidden="1" customWidth="1"/>
    <col min="19" max="19" width="17.7109375" style="2" hidden="1" customWidth="1"/>
    <col min="20" max="183" width="8.85546875" style="2"/>
    <col min="184" max="184" width="11.85546875" style="2" customWidth="1"/>
    <col min="185" max="185" width="49.7109375" style="2" customWidth="1"/>
    <col min="186" max="186" width="9.85546875" style="2" customWidth="1"/>
    <col min="187" max="187" width="15.140625" style="2" customWidth="1"/>
    <col min="188" max="191" width="0" style="2" hidden="1" customWidth="1"/>
    <col min="192" max="192" width="14.28515625" style="2" bestFit="1" customWidth="1"/>
    <col min="193" max="193" width="15.5703125" style="2" bestFit="1" customWidth="1"/>
    <col min="194" max="194" width="19.42578125" style="2" bestFit="1" customWidth="1"/>
    <col min="195" max="195" width="15.85546875" style="2" bestFit="1" customWidth="1"/>
    <col min="196" max="196" width="0" style="2" hidden="1" customWidth="1"/>
    <col min="197" max="197" width="13.28515625" style="2" bestFit="1" customWidth="1"/>
    <col min="198" max="439" width="8.85546875" style="2"/>
    <col min="440" max="440" width="11.85546875" style="2" customWidth="1"/>
    <col min="441" max="441" width="49.7109375" style="2" customWidth="1"/>
    <col min="442" max="442" width="9.85546875" style="2" customWidth="1"/>
    <col min="443" max="443" width="15.140625" style="2" customWidth="1"/>
    <col min="444" max="447" width="0" style="2" hidden="1" customWidth="1"/>
    <col min="448" max="448" width="14.28515625" style="2" bestFit="1" customWidth="1"/>
    <col min="449" max="449" width="15.5703125" style="2" bestFit="1" customWidth="1"/>
    <col min="450" max="450" width="19.42578125" style="2" bestFit="1" customWidth="1"/>
    <col min="451" max="451" width="15.85546875" style="2" bestFit="1" customWidth="1"/>
    <col min="452" max="452" width="0" style="2" hidden="1" customWidth="1"/>
    <col min="453" max="453" width="13.28515625" style="2" bestFit="1" customWidth="1"/>
    <col min="454" max="695" width="8.85546875" style="2"/>
    <col min="696" max="696" width="11.85546875" style="2" customWidth="1"/>
    <col min="697" max="697" width="49.7109375" style="2" customWidth="1"/>
    <col min="698" max="698" width="9.85546875" style="2" customWidth="1"/>
    <col min="699" max="699" width="15.140625" style="2" customWidth="1"/>
    <col min="700" max="703" width="0" style="2" hidden="1" customWidth="1"/>
    <col min="704" max="704" width="14.28515625" style="2" bestFit="1" customWidth="1"/>
    <col min="705" max="705" width="15.5703125" style="2" bestFit="1" customWidth="1"/>
    <col min="706" max="706" width="19.42578125" style="2" bestFit="1" customWidth="1"/>
    <col min="707" max="707" width="15.85546875" style="2" bestFit="1" customWidth="1"/>
    <col min="708" max="708" width="0" style="2" hidden="1" customWidth="1"/>
    <col min="709" max="709" width="13.28515625" style="2" bestFit="1" customWidth="1"/>
    <col min="710" max="951" width="8.85546875" style="2"/>
    <col min="952" max="952" width="11.85546875" style="2" customWidth="1"/>
    <col min="953" max="953" width="49.7109375" style="2" customWidth="1"/>
    <col min="954" max="954" width="9.85546875" style="2" customWidth="1"/>
    <col min="955" max="955" width="15.140625" style="2" customWidth="1"/>
    <col min="956" max="959" width="0" style="2" hidden="1" customWidth="1"/>
    <col min="960" max="960" width="14.28515625" style="2" bestFit="1" customWidth="1"/>
    <col min="961" max="961" width="15.5703125" style="2" bestFit="1" customWidth="1"/>
    <col min="962" max="962" width="19.42578125" style="2" bestFit="1" customWidth="1"/>
    <col min="963" max="963" width="15.85546875" style="2" bestFit="1" customWidth="1"/>
    <col min="964" max="964" width="0" style="2" hidden="1" customWidth="1"/>
    <col min="965" max="965" width="13.28515625" style="2" bestFit="1" customWidth="1"/>
    <col min="966" max="1207" width="8.85546875" style="2"/>
    <col min="1208" max="1208" width="11.85546875" style="2" customWidth="1"/>
    <col min="1209" max="1209" width="49.7109375" style="2" customWidth="1"/>
    <col min="1210" max="1210" width="9.85546875" style="2" customWidth="1"/>
    <col min="1211" max="1211" width="15.140625" style="2" customWidth="1"/>
    <col min="1212" max="1215" width="0" style="2" hidden="1" customWidth="1"/>
    <col min="1216" max="1216" width="14.28515625" style="2" bestFit="1" customWidth="1"/>
    <col min="1217" max="1217" width="15.5703125" style="2" bestFit="1" customWidth="1"/>
    <col min="1218" max="1218" width="19.42578125" style="2" bestFit="1" customWidth="1"/>
    <col min="1219" max="1219" width="15.85546875" style="2" bestFit="1" customWidth="1"/>
    <col min="1220" max="1220" width="0" style="2" hidden="1" customWidth="1"/>
    <col min="1221" max="1221" width="13.28515625" style="2" bestFit="1" customWidth="1"/>
    <col min="1222" max="1463" width="8.85546875" style="2"/>
    <col min="1464" max="1464" width="11.85546875" style="2" customWidth="1"/>
    <col min="1465" max="1465" width="49.7109375" style="2" customWidth="1"/>
    <col min="1466" max="1466" width="9.85546875" style="2" customWidth="1"/>
    <col min="1467" max="1467" width="15.140625" style="2" customWidth="1"/>
    <col min="1468" max="1471" width="0" style="2" hidden="1" customWidth="1"/>
    <col min="1472" max="1472" width="14.28515625" style="2" bestFit="1" customWidth="1"/>
    <col min="1473" max="1473" width="15.5703125" style="2" bestFit="1" customWidth="1"/>
    <col min="1474" max="1474" width="19.42578125" style="2" bestFit="1" customWidth="1"/>
    <col min="1475" max="1475" width="15.85546875" style="2" bestFit="1" customWidth="1"/>
    <col min="1476" max="1476" width="0" style="2" hidden="1" customWidth="1"/>
    <col min="1477" max="1477" width="13.28515625" style="2" bestFit="1" customWidth="1"/>
    <col min="1478" max="1719" width="8.85546875" style="2"/>
    <col min="1720" max="1720" width="11.85546875" style="2" customWidth="1"/>
    <col min="1721" max="1721" width="49.7109375" style="2" customWidth="1"/>
    <col min="1722" max="1722" width="9.85546875" style="2" customWidth="1"/>
    <col min="1723" max="1723" width="15.140625" style="2" customWidth="1"/>
    <col min="1724" max="1727" width="0" style="2" hidden="1" customWidth="1"/>
    <col min="1728" max="1728" width="14.28515625" style="2" bestFit="1" customWidth="1"/>
    <col min="1729" max="1729" width="15.5703125" style="2" bestFit="1" customWidth="1"/>
    <col min="1730" max="1730" width="19.42578125" style="2" bestFit="1" customWidth="1"/>
    <col min="1731" max="1731" width="15.85546875" style="2" bestFit="1" customWidth="1"/>
    <col min="1732" max="1732" width="0" style="2" hidden="1" customWidth="1"/>
    <col min="1733" max="1733" width="13.28515625" style="2" bestFit="1" customWidth="1"/>
    <col min="1734" max="1975" width="8.85546875" style="2"/>
    <col min="1976" max="1976" width="11.85546875" style="2" customWidth="1"/>
    <col min="1977" max="1977" width="49.7109375" style="2" customWidth="1"/>
    <col min="1978" max="1978" width="9.85546875" style="2" customWidth="1"/>
    <col min="1979" max="1979" width="15.140625" style="2" customWidth="1"/>
    <col min="1980" max="1983" width="0" style="2" hidden="1" customWidth="1"/>
    <col min="1984" max="1984" width="14.28515625" style="2" bestFit="1" customWidth="1"/>
    <col min="1985" max="1985" width="15.5703125" style="2" bestFit="1" customWidth="1"/>
    <col min="1986" max="1986" width="19.42578125" style="2" bestFit="1" customWidth="1"/>
    <col min="1987" max="1987" width="15.85546875" style="2" bestFit="1" customWidth="1"/>
    <col min="1988" max="1988" width="0" style="2" hidden="1" customWidth="1"/>
    <col min="1989" max="1989" width="13.28515625" style="2" bestFit="1" customWidth="1"/>
    <col min="1990" max="2231" width="8.85546875" style="2"/>
    <col min="2232" max="2232" width="11.85546875" style="2" customWidth="1"/>
    <col min="2233" max="2233" width="49.7109375" style="2" customWidth="1"/>
    <col min="2234" max="2234" width="9.85546875" style="2" customWidth="1"/>
    <col min="2235" max="2235" width="15.140625" style="2" customWidth="1"/>
    <col min="2236" max="2239" width="0" style="2" hidden="1" customWidth="1"/>
    <col min="2240" max="2240" width="14.28515625" style="2" bestFit="1" customWidth="1"/>
    <col min="2241" max="2241" width="15.5703125" style="2" bestFit="1" customWidth="1"/>
    <col min="2242" max="2242" width="19.42578125" style="2" bestFit="1" customWidth="1"/>
    <col min="2243" max="2243" width="15.85546875" style="2" bestFit="1" customWidth="1"/>
    <col min="2244" max="2244" width="0" style="2" hidden="1" customWidth="1"/>
    <col min="2245" max="2245" width="13.28515625" style="2" bestFit="1" customWidth="1"/>
    <col min="2246" max="2487" width="8.85546875" style="2"/>
    <col min="2488" max="2488" width="11.85546875" style="2" customWidth="1"/>
    <col min="2489" max="2489" width="49.7109375" style="2" customWidth="1"/>
    <col min="2490" max="2490" width="9.85546875" style="2" customWidth="1"/>
    <col min="2491" max="2491" width="15.140625" style="2" customWidth="1"/>
    <col min="2492" max="2495" width="0" style="2" hidden="1" customWidth="1"/>
    <col min="2496" max="2496" width="14.28515625" style="2" bestFit="1" customWidth="1"/>
    <col min="2497" max="2497" width="15.5703125" style="2" bestFit="1" customWidth="1"/>
    <col min="2498" max="2498" width="19.42578125" style="2" bestFit="1" customWidth="1"/>
    <col min="2499" max="2499" width="15.85546875" style="2" bestFit="1" customWidth="1"/>
    <col min="2500" max="2500" width="0" style="2" hidden="1" customWidth="1"/>
    <col min="2501" max="2501" width="13.28515625" style="2" bestFit="1" customWidth="1"/>
    <col min="2502" max="2743" width="8.85546875" style="2"/>
    <col min="2744" max="2744" width="11.85546875" style="2" customWidth="1"/>
    <col min="2745" max="2745" width="49.7109375" style="2" customWidth="1"/>
    <col min="2746" max="2746" width="9.85546875" style="2" customWidth="1"/>
    <col min="2747" max="2747" width="15.140625" style="2" customWidth="1"/>
    <col min="2748" max="2751" width="0" style="2" hidden="1" customWidth="1"/>
    <col min="2752" max="2752" width="14.28515625" style="2" bestFit="1" customWidth="1"/>
    <col min="2753" max="2753" width="15.5703125" style="2" bestFit="1" customWidth="1"/>
    <col min="2754" max="2754" width="19.42578125" style="2" bestFit="1" customWidth="1"/>
    <col min="2755" max="2755" width="15.85546875" style="2" bestFit="1" customWidth="1"/>
    <col min="2756" max="2756" width="0" style="2" hidden="1" customWidth="1"/>
    <col min="2757" max="2757" width="13.28515625" style="2" bestFit="1" customWidth="1"/>
    <col min="2758" max="2999" width="8.85546875" style="2"/>
    <col min="3000" max="3000" width="11.85546875" style="2" customWidth="1"/>
    <col min="3001" max="3001" width="49.7109375" style="2" customWidth="1"/>
    <col min="3002" max="3002" width="9.85546875" style="2" customWidth="1"/>
    <col min="3003" max="3003" width="15.140625" style="2" customWidth="1"/>
    <col min="3004" max="3007" width="0" style="2" hidden="1" customWidth="1"/>
    <col min="3008" max="3008" width="14.28515625" style="2" bestFit="1" customWidth="1"/>
    <col min="3009" max="3009" width="15.5703125" style="2" bestFit="1" customWidth="1"/>
    <col min="3010" max="3010" width="19.42578125" style="2" bestFit="1" customWidth="1"/>
    <col min="3011" max="3011" width="15.85546875" style="2" bestFit="1" customWidth="1"/>
    <col min="3012" max="3012" width="0" style="2" hidden="1" customWidth="1"/>
    <col min="3013" max="3013" width="13.28515625" style="2" bestFit="1" customWidth="1"/>
    <col min="3014" max="3255" width="8.85546875" style="2"/>
    <col min="3256" max="3256" width="11.85546875" style="2" customWidth="1"/>
    <col min="3257" max="3257" width="49.7109375" style="2" customWidth="1"/>
    <col min="3258" max="3258" width="9.85546875" style="2" customWidth="1"/>
    <col min="3259" max="3259" width="15.140625" style="2" customWidth="1"/>
    <col min="3260" max="3263" width="0" style="2" hidden="1" customWidth="1"/>
    <col min="3264" max="3264" width="14.28515625" style="2" bestFit="1" customWidth="1"/>
    <col min="3265" max="3265" width="15.5703125" style="2" bestFit="1" customWidth="1"/>
    <col min="3266" max="3266" width="19.42578125" style="2" bestFit="1" customWidth="1"/>
    <col min="3267" max="3267" width="15.85546875" style="2" bestFit="1" customWidth="1"/>
    <col min="3268" max="3268" width="0" style="2" hidden="1" customWidth="1"/>
    <col min="3269" max="3269" width="13.28515625" style="2" bestFit="1" customWidth="1"/>
    <col min="3270" max="3511" width="8.85546875" style="2"/>
    <col min="3512" max="3512" width="11.85546875" style="2" customWidth="1"/>
    <col min="3513" max="3513" width="49.7109375" style="2" customWidth="1"/>
    <col min="3514" max="3514" width="9.85546875" style="2" customWidth="1"/>
    <col min="3515" max="3515" width="15.140625" style="2" customWidth="1"/>
    <col min="3516" max="3519" width="0" style="2" hidden="1" customWidth="1"/>
    <col min="3520" max="3520" width="14.28515625" style="2" bestFit="1" customWidth="1"/>
    <col min="3521" max="3521" width="15.5703125" style="2" bestFit="1" customWidth="1"/>
    <col min="3522" max="3522" width="19.42578125" style="2" bestFit="1" customWidth="1"/>
    <col min="3523" max="3523" width="15.85546875" style="2" bestFit="1" customWidth="1"/>
    <col min="3524" max="3524" width="0" style="2" hidden="1" customWidth="1"/>
    <col min="3525" max="3525" width="13.28515625" style="2" bestFit="1" customWidth="1"/>
    <col min="3526" max="3767" width="8.85546875" style="2"/>
    <col min="3768" max="3768" width="11.85546875" style="2" customWidth="1"/>
    <col min="3769" max="3769" width="49.7109375" style="2" customWidth="1"/>
    <col min="3770" max="3770" width="9.85546875" style="2" customWidth="1"/>
    <col min="3771" max="3771" width="15.140625" style="2" customWidth="1"/>
    <col min="3772" max="3775" width="0" style="2" hidden="1" customWidth="1"/>
    <col min="3776" max="3776" width="14.28515625" style="2" bestFit="1" customWidth="1"/>
    <col min="3777" max="3777" width="15.5703125" style="2" bestFit="1" customWidth="1"/>
    <col min="3778" max="3778" width="19.42578125" style="2" bestFit="1" customWidth="1"/>
    <col min="3779" max="3779" width="15.85546875" style="2" bestFit="1" customWidth="1"/>
    <col min="3780" max="3780" width="0" style="2" hidden="1" customWidth="1"/>
    <col min="3781" max="3781" width="13.28515625" style="2" bestFit="1" customWidth="1"/>
    <col min="3782" max="4023" width="8.85546875" style="2"/>
    <col min="4024" max="4024" width="11.85546875" style="2" customWidth="1"/>
    <col min="4025" max="4025" width="49.7109375" style="2" customWidth="1"/>
    <col min="4026" max="4026" width="9.85546875" style="2" customWidth="1"/>
    <col min="4027" max="4027" width="15.140625" style="2" customWidth="1"/>
    <col min="4028" max="4031" width="0" style="2" hidden="1" customWidth="1"/>
    <col min="4032" max="4032" width="14.28515625" style="2" bestFit="1" customWidth="1"/>
    <col min="4033" max="4033" width="15.5703125" style="2" bestFit="1" customWidth="1"/>
    <col min="4034" max="4034" width="19.42578125" style="2" bestFit="1" customWidth="1"/>
    <col min="4035" max="4035" width="15.85546875" style="2" bestFit="1" customWidth="1"/>
    <col min="4036" max="4036" width="0" style="2" hidden="1" customWidth="1"/>
    <col min="4037" max="4037" width="13.28515625" style="2" bestFit="1" customWidth="1"/>
    <col min="4038" max="4279" width="8.85546875" style="2"/>
    <col min="4280" max="4280" width="11.85546875" style="2" customWidth="1"/>
    <col min="4281" max="4281" width="49.7109375" style="2" customWidth="1"/>
    <col min="4282" max="4282" width="9.85546875" style="2" customWidth="1"/>
    <col min="4283" max="4283" width="15.140625" style="2" customWidth="1"/>
    <col min="4284" max="4287" width="0" style="2" hidden="1" customWidth="1"/>
    <col min="4288" max="4288" width="14.28515625" style="2" bestFit="1" customWidth="1"/>
    <col min="4289" max="4289" width="15.5703125" style="2" bestFit="1" customWidth="1"/>
    <col min="4290" max="4290" width="19.42578125" style="2" bestFit="1" customWidth="1"/>
    <col min="4291" max="4291" width="15.85546875" style="2" bestFit="1" customWidth="1"/>
    <col min="4292" max="4292" width="0" style="2" hidden="1" customWidth="1"/>
    <col min="4293" max="4293" width="13.28515625" style="2" bestFit="1" customWidth="1"/>
    <col min="4294" max="4535" width="8.85546875" style="2"/>
    <col min="4536" max="4536" width="11.85546875" style="2" customWidth="1"/>
    <col min="4537" max="4537" width="49.7109375" style="2" customWidth="1"/>
    <col min="4538" max="4538" width="9.85546875" style="2" customWidth="1"/>
    <col min="4539" max="4539" width="15.140625" style="2" customWidth="1"/>
    <col min="4540" max="4543" width="0" style="2" hidden="1" customWidth="1"/>
    <col min="4544" max="4544" width="14.28515625" style="2" bestFit="1" customWidth="1"/>
    <col min="4545" max="4545" width="15.5703125" style="2" bestFit="1" customWidth="1"/>
    <col min="4546" max="4546" width="19.42578125" style="2" bestFit="1" customWidth="1"/>
    <col min="4547" max="4547" width="15.85546875" style="2" bestFit="1" customWidth="1"/>
    <col min="4548" max="4548" width="0" style="2" hidden="1" customWidth="1"/>
    <col min="4549" max="4549" width="13.28515625" style="2" bestFit="1" customWidth="1"/>
    <col min="4550" max="4791" width="8.85546875" style="2"/>
    <col min="4792" max="4792" width="11.85546875" style="2" customWidth="1"/>
    <col min="4793" max="4793" width="49.7109375" style="2" customWidth="1"/>
    <col min="4794" max="4794" width="9.85546875" style="2" customWidth="1"/>
    <col min="4795" max="4795" width="15.140625" style="2" customWidth="1"/>
    <col min="4796" max="4799" width="0" style="2" hidden="1" customWidth="1"/>
    <col min="4800" max="4800" width="14.28515625" style="2" bestFit="1" customWidth="1"/>
    <col min="4801" max="4801" width="15.5703125" style="2" bestFit="1" customWidth="1"/>
    <col min="4802" max="4802" width="19.42578125" style="2" bestFit="1" customWidth="1"/>
    <col min="4803" max="4803" width="15.85546875" style="2" bestFit="1" customWidth="1"/>
    <col min="4804" max="4804" width="0" style="2" hidden="1" customWidth="1"/>
    <col min="4805" max="4805" width="13.28515625" style="2" bestFit="1" customWidth="1"/>
    <col min="4806" max="5047" width="8.85546875" style="2"/>
    <col min="5048" max="5048" width="11.85546875" style="2" customWidth="1"/>
    <col min="5049" max="5049" width="49.7109375" style="2" customWidth="1"/>
    <col min="5050" max="5050" width="9.85546875" style="2" customWidth="1"/>
    <col min="5051" max="5051" width="15.140625" style="2" customWidth="1"/>
    <col min="5052" max="5055" width="0" style="2" hidden="1" customWidth="1"/>
    <col min="5056" max="5056" width="14.28515625" style="2" bestFit="1" customWidth="1"/>
    <col min="5057" max="5057" width="15.5703125" style="2" bestFit="1" customWidth="1"/>
    <col min="5058" max="5058" width="19.42578125" style="2" bestFit="1" customWidth="1"/>
    <col min="5059" max="5059" width="15.85546875" style="2" bestFit="1" customWidth="1"/>
    <col min="5060" max="5060" width="0" style="2" hidden="1" customWidth="1"/>
    <col min="5061" max="5061" width="13.28515625" style="2" bestFit="1" customWidth="1"/>
    <col min="5062" max="5303" width="8.85546875" style="2"/>
    <col min="5304" max="5304" width="11.85546875" style="2" customWidth="1"/>
    <col min="5305" max="5305" width="49.7109375" style="2" customWidth="1"/>
    <col min="5306" max="5306" width="9.85546875" style="2" customWidth="1"/>
    <col min="5307" max="5307" width="15.140625" style="2" customWidth="1"/>
    <col min="5308" max="5311" width="0" style="2" hidden="1" customWidth="1"/>
    <col min="5312" max="5312" width="14.28515625" style="2" bestFit="1" customWidth="1"/>
    <col min="5313" max="5313" width="15.5703125" style="2" bestFit="1" customWidth="1"/>
    <col min="5314" max="5314" width="19.42578125" style="2" bestFit="1" customWidth="1"/>
    <col min="5315" max="5315" width="15.85546875" style="2" bestFit="1" customWidth="1"/>
    <col min="5316" max="5316" width="0" style="2" hidden="1" customWidth="1"/>
    <col min="5317" max="5317" width="13.28515625" style="2" bestFit="1" customWidth="1"/>
    <col min="5318" max="5559" width="8.85546875" style="2"/>
    <col min="5560" max="5560" width="11.85546875" style="2" customWidth="1"/>
    <col min="5561" max="5561" width="49.7109375" style="2" customWidth="1"/>
    <col min="5562" max="5562" width="9.85546875" style="2" customWidth="1"/>
    <col min="5563" max="5563" width="15.140625" style="2" customWidth="1"/>
    <col min="5564" max="5567" width="0" style="2" hidden="1" customWidth="1"/>
    <col min="5568" max="5568" width="14.28515625" style="2" bestFit="1" customWidth="1"/>
    <col min="5569" max="5569" width="15.5703125" style="2" bestFit="1" customWidth="1"/>
    <col min="5570" max="5570" width="19.42578125" style="2" bestFit="1" customWidth="1"/>
    <col min="5571" max="5571" width="15.85546875" style="2" bestFit="1" customWidth="1"/>
    <col min="5572" max="5572" width="0" style="2" hidden="1" customWidth="1"/>
    <col min="5573" max="5573" width="13.28515625" style="2" bestFit="1" customWidth="1"/>
    <col min="5574" max="5815" width="8.85546875" style="2"/>
    <col min="5816" max="5816" width="11.85546875" style="2" customWidth="1"/>
    <col min="5817" max="5817" width="49.7109375" style="2" customWidth="1"/>
    <col min="5818" max="5818" width="9.85546875" style="2" customWidth="1"/>
    <col min="5819" max="5819" width="15.140625" style="2" customWidth="1"/>
    <col min="5820" max="5823" width="0" style="2" hidden="1" customWidth="1"/>
    <col min="5824" max="5824" width="14.28515625" style="2" bestFit="1" customWidth="1"/>
    <col min="5825" max="5825" width="15.5703125" style="2" bestFit="1" customWidth="1"/>
    <col min="5826" max="5826" width="19.42578125" style="2" bestFit="1" customWidth="1"/>
    <col min="5827" max="5827" width="15.85546875" style="2" bestFit="1" customWidth="1"/>
    <col min="5828" max="5828" width="0" style="2" hidden="1" customWidth="1"/>
    <col min="5829" max="5829" width="13.28515625" style="2" bestFit="1" customWidth="1"/>
    <col min="5830" max="6071" width="8.85546875" style="2"/>
    <col min="6072" max="6072" width="11.85546875" style="2" customWidth="1"/>
    <col min="6073" max="6073" width="49.7109375" style="2" customWidth="1"/>
    <col min="6074" max="6074" width="9.85546875" style="2" customWidth="1"/>
    <col min="6075" max="6075" width="15.140625" style="2" customWidth="1"/>
    <col min="6076" max="6079" width="0" style="2" hidden="1" customWidth="1"/>
    <col min="6080" max="6080" width="14.28515625" style="2" bestFit="1" customWidth="1"/>
    <col min="6081" max="6081" width="15.5703125" style="2" bestFit="1" customWidth="1"/>
    <col min="6082" max="6082" width="19.42578125" style="2" bestFit="1" customWidth="1"/>
    <col min="6083" max="6083" width="15.85546875" style="2" bestFit="1" customWidth="1"/>
    <col min="6084" max="6084" width="0" style="2" hidden="1" customWidth="1"/>
    <col min="6085" max="6085" width="13.28515625" style="2" bestFit="1" customWidth="1"/>
    <col min="6086" max="6327" width="8.85546875" style="2"/>
    <col min="6328" max="6328" width="11.85546875" style="2" customWidth="1"/>
    <col min="6329" max="6329" width="49.7109375" style="2" customWidth="1"/>
    <col min="6330" max="6330" width="9.85546875" style="2" customWidth="1"/>
    <col min="6331" max="6331" width="15.140625" style="2" customWidth="1"/>
    <col min="6332" max="6335" width="0" style="2" hidden="1" customWidth="1"/>
    <col min="6336" max="6336" width="14.28515625" style="2" bestFit="1" customWidth="1"/>
    <col min="6337" max="6337" width="15.5703125" style="2" bestFit="1" customWidth="1"/>
    <col min="6338" max="6338" width="19.42578125" style="2" bestFit="1" customWidth="1"/>
    <col min="6339" max="6339" width="15.85546875" style="2" bestFit="1" customWidth="1"/>
    <col min="6340" max="6340" width="0" style="2" hidden="1" customWidth="1"/>
    <col min="6341" max="6341" width="13.28515625" style="2" bestFit="1" customWidth="1"/>
    <col min="6342" max="6583" width="8.85546875" style="2"/>
    <col min="6584" max="6584" width="11.85546875" style="2" customWidth="1"/>
    <col min="6585" max="6585" width="49.7109375" style="2" customWidth="1"/>
    <col min="6586" max="6586" width="9.85546875" style="2" customWidth="1"/>
    <col min="6587" max="6587" width="15.140625" style="2" customWidth="1"/>
    <col min="6588" max="6591" width="0" style="2" hidden="1" customWidth="1"/>
    <col min="6592" max="6592" width="14.28515625" style="2" bestFit="1" customWidth="1"/>
    <col min="6593" max="6593" width="15.5703125" style="2" bestFit="1" customWidth="1"/>
    <col min="6594" max="6594" width="19.42578125" style="2" bestFit="1" customWidth="1"/>
    <col min="6595" max="6595" width="15.85546875" style="2" bestFit="1" customWidth="1"/>
    <col min="6596" max="6596" width="0" style="2" hidden="1" customWidth="1"/>
    <col min="6597" max="6597" width="13.28515625" style="2" bestFit="1" customWidth="1"/>
    <col min="6598" max="6839" width="8.85546875" style="2"/>
    <col min="6840" max="6840" width="11.85546875" style="2" customWidth="1"/>
    <col min="6841" max="6841" width="49.7109375" style="2" customWidth="1"/>
    <col min="6842" max="6842" width="9.85546875" style="2" customWidth="1"/>
    <col min="6843" max="6843" width="15.140625" style="2" customWidth="1"/>
    <col min="6844" max="6847" width="0" style="2" hidden="1" customWidth="1"/>
    <col min="6848" max="6848" width="14.28515625" style="2" bestFit="1" customWidth="1"/>
    <col min="6849" max="6849" width="15.5703125" style="2" bestFit="1" customWidth="1"/>
    <col min="6850" max="6850" width="19.42578125" style="2" bestFit="1" customWidth="1"/>
    <col min="6851" max="6851" width="15.85546875" style="2" bestFit="1" customWidth="1"/>
    <col min="6852" max="6852" width="0" style="2" hidden="1" customWidth="1"/>
    <col min="6853" max="6853" width="13.28515625" style="2" bestFit="1" customWidth="1"/>
    <col min="6854" max="7095" width="8.85546875" style="2"/>
    <col min="7096" max="7096" width="11.85546875" style="2" customWidth="1"/>
    <col min="7097" max="7097" width="49.7109375" style="2" customWidth="1"/>
    <col min="7098" max="7098" width="9.85546875" style="2" customWidth="1"/>
    <col min="7099" max="7099" width="15.140625" style="2" customWidth="1"/>
    <col min="7100" max="7103" width="0" style="2" hidden="1" customWidth="1"/>
    <col min="7104" max="7104" width="14.28515625" style="2" bestFit="1" customWidth="1"/>
    <col min="7105" max="7105" width="15.5703125" style="2" bestFit="1" customWidth="1"/>
    <col min="7106" max="7106" width="19.42578125" style="2" bestFit="1" customWidth="1"/>
    <col min="7107" max="7107" width="15.85546875" style="2" bestFit="1" customWidth="1"/>
    <col min="7108" max="7108" width="0" style="2" hidden="1" customWidth="1"/>
    <col min="7109" max="7109" width="13.28515625" style="2" bestFit="1" customWidth="1"/>
    <col min="7110" max="7351" width="8.85546875" style="2"/>
    <col min="7352" max="7352" width="11.85546875" style="2" customWidth="1"/>
    <col min="7353" max="7353" width="49.7109375" style="2" customWidth="1"/>
    <col min="7354" max="7354" width="9.85546875" style="2" customWidth="1"/>
    <col min="7355" max="7355" width="15.140625" style="2" customWidth="1"/>
    <col min="7356" max="7359" width="0" style="2" hidden="1" customWidth="1"/>
    <col min="7360" max="7360" width="14.28515625" style="2" bestFit="1" customWidth="1"/>
    <col min="7361" max="7361" width="15.5703125" style="2" bestFit="1" customWidth="1"/>
    <col min="7362" max="7362" width="19.42578125" style="2" bestFit="1" customWidth="1"/>
    <col min="7363" max="7363" width="15.85546875" style="2" bestFit="1" customWidth="1"/>
    <col min="7364" max="7364" width="0" style="2" hidden="1" customWidth="1"/>
    <col min="7365" max="7365" width="13.28515625" style="2" bestFit="1" customWidth="1"/>
    <col min="7366" max="7607" width="8.85546875" style="2"/>
    <col min="7608" max="7608" width="11.85546875" style="2" customWidth="1"/>
    <col min="7609" max="7609" width="49.7109375" style="2" customWidth="1"/>
    <col min="7610" max="7610" width="9.85546875" style="2" customWidth="1"/>
    <col min="7611" max="7611" width="15.140625" style="2" customWidth="1"/>
    <col min="7612" max="7615" width="0" style="2" hidden="1" customWidth="1"/>
    <col min="7616" max="7616" width="14.28515625" style="2" bestFit="1" customWidth="1"/>
    <col min="7617" max="7617" width="15.5703125" style="2" bestFit="1" customWidth="1"/>
    <col min="7618" max="7618" width="19.42578125" style="2" bestFit="1" customWidth="1"/>
    <col min="7619" max="7619" width="15.85546875" style="2" bestFit="1" customWidth="1"/>
    <col min="7620" max="7620" width="0" style="2" hidden="1" customWidth="1"/>
    <col min="7621" max="7621" width="13.28515625" style="2" bestFit="1" customWidth="1"/>
    <col min="7622" max="7863" width="8.85546875" style="2"/>
    <col min="7864" max="7864" width="11.85546875" style="2" customWidth="1"/>
    <col min="7865" max="7865" width="49.7109375" style="2" customWidth="1"/>
    <col min="7866" max="7866" width="9.85546875" style="2" customWidth="1"/>
    <col min="7867" max="7867" width="15.140625" style="2" customWidth="1"/>
    <col min="7868" max="7871" width="0" style="2" hidden="1" customWidth="1"/>
    <col min="7872" max="7872" width="14.28515625" style="2" bestFit="1" customWidth="1"/>
    <col min="7873" max="7873" width="15.5703125" style="2" bestFit="1" customWidth="1"/>
    <col min="7874" max="7874" width="19.42578125" style="2" bestFit="1" customWidth="1"/>
    <col min="7875" max="7875" width="15.85546875" style="2" bestFit="1" customWidth="1"/>
    <col min="7876" max="7876" width="0" style="2" hidden="1" customWidth="1"/>
    <col min="7877" max="7877" width="13.28515625" style="2" bestFit="1" customWidth="1"/>
    <col min="7878" max="8119" width="8.85546875" style="2"/>
    <col min="8120" max="8120" width="11.85546875" style="2" customWidth="1"/>
    <col min="8121" max="8121" width="49.7109375" style="2" customWidth="1"/>
    <col min="8122" max="8122" width="9.85546875" style="2" customWidth="1"/>
    <col min="8123" max="8123" width="15.140625" style="2" customWidth="1"/>
    <col min="8124" max="8127" width="0" style="2" hidden="1" customWidth="1"/>
    <col min="8128" max="8128" width="14.28515625" style="2" bestFit="1" customWidth="1"/>
    <col min="8129" max="8129" width="15.5703125" style="2" bestFit="1" customWidth="1"/>
    <col min="8130" max="8130" width="19.42578125" style="2" bestFit="1" customWidth="1"/>
    <col min="8131" max="8131" width="15.85546875" style="2" bestFit="1" customWidth="1"/>
    <col min="8132" max="8132" width="0" style="2" hidden="1" customWidth="1"/>
    <col min="8133" max="8133" width="13.28515625" style="2" bestFit="1" customWidth="1"/>
    <col min="8134" max="8375" width="8.85546875" style="2"/>
    <col min="8376" max="8376" width="11.85546875" style="2" customWidth="1"/>
    <col min="8377" max="8377" width="49.7109375" style="2" customWidth="1"/>
    <col min="8378" max="8378" width="9.85546875" style="2" customWidth="1"/>
    <col min="8379" max="8379" width="15.140625" style="2" customWidth="1"/>
    <col min="8380" max="8383" width="0" style="2" hidden="1" customWidth="1"/>
    <col min="8384" max="8384" width="14.28515625" style="2" bestFit="1" customWidth="1"/>
    <col min="8385" max="8385" width="15.5703125" style="2" bestFit="1" customWidth="1"/>
    <col min="8386" max="8386" width="19.42578125" style="2" bestFit="1" customWidth="1"/>
    <col min="8387" max="8387" width="15.85546875" style="2" bestFit="1" customWidth="1"/>
    <col min="8388" max="8388" width="0" style="2" hidden="1" customWidth="1"/>
    <col min="8389" max="8389" width="13.28515625" style="2" bestFit="1" customWidth="1"/>
    <col min="8390" max="8631" width="8.85546875" style="2"/>
    <col min="8632" max="8632" width="11.85546875" style="2" customWidth="1"/>
    <col min="8633" max="8633" width="49.7109375" style="2" customWidth="1"/>
    <col min="8634" max="8634" width="9.85546875" style="2" customWidth="1"/>
    <col min="8635" max="8635" width="15.140625" style="2" customWidth="1"/>
    <col min="8636" max="8639" width="0" style="2" hidden="1" customWidth="1"/>
    <col min="8640" max="8640" width="14.28515625" style="2" bestFit="1" customWidth="1"/>
    <col min="8641" max="8641" width="15.5703125" style="2" bestFit="1" customWidth="1"/>
    <col min="8642" max="8642" width="19.42578125" style="2" bestFit="1" customWidth="1"/>
    <col min="8643" max="8643" width="15.85546875" style="2" bestFit="1" customWidth="1"/>
    <col min="8644" max="8644" width="0" style="2" hidden="1" customWidth="1"/>
    <col min="8645" max="8645" width="13.28515625" style="2" bestFit="1" customWidth="1"/>
    <col min="8646" max="8887" width="8.85546875" style="2"/>
    <col min="8888" max="8888" width="11.85546875" style="2" customWidth="1"/>
    <col min="8889" max="8889" width="49.7109375" style="2" customWidth="1"/>
    <col min="8890" max="8890" width="9.85546875" style="2" customWidth="1"/>
    <col min="8891" max="8891" width="15.140625" style="2" customWidth="1"/>
    <col min="8892" max="8895" width="0" style="2" hidden="1" customWidth="1"/>
    <col min="8896" max="8896" width="14.28515625" style="2" bestFit="1" customWidth="1"/>
    <col min="8897" max="8897" width="15.5703125" style="2" bestFit="1" customWidth="1"/>
    <col min="8898" max="8898" width="19.42578125" style="2" bestFit="1" customWidth="1"/>
    <col min="8899" max="8899" width="15.85546875" style="2" bestFit="1" customWidth="1"/>
    <col min="8900" max="8900" width="0" style="2" hidden="1" customWidth="1"/>
    <col min="8901" max="8901" width="13.28515625" style="2" bestFit="1" customWidth="1"/>
    <col min="8902" max="9143" width="8.85546875" style="2"/>
    <col min="9144" max="9144" width="11.85546875" style="2" customWidth="1"/>
    <col min="9145" max="9145" width="49.7109375" style="2" customWidth="1"/>
    <col min="9146" max="9146" width="9.85546875" style="2" customWidth="1"/>
    <col min="9147" max="9147" width="15.140625" style="2" customWidth="1"/>
    <col min="9148" max="9151" width="0" style="2" hidden="1" customWidth="1"/>
    <col min="9152" max="9152" width="14.28515625" style="2" bestFit="1" customWidth="1"/>
    <col min="9153" max="9153" width="15.5703125" style="2" bestFit="1" customWidth="1"/>
    <col min="9154" max="9154" width="19.42578125" style="2" bestFit="1" customWidth="1"/>
    <col min="9155" max="9155" width="15.85546875" style="2" bestFit="1" customWidth="1"/>
    <col min="9156" max="9156" width="0" style="2" hidden="1" customWidth="1"/>
    <col min="9157" max="9157" width="13.28515625" style="2" bestFit="1" customWidth="1"/>
    <col min="9158" max="9399" width="8.85546875" style="2"/>
    <col min="9400" max="9400" width="11.85546875" style="2" customWidth="1"/>
    <col min="9401" max="9401" width="49.7109375" style="2" customWidth="1"/>
    <col min="9402" max="9402" width="9.85546875" style="2" customWidth="1"/>
    <col min="9403" max="9403" width="15.140625" style="2" customWidth="1"/>
    <col min="9404" max="9407" width="0" style="2" hidden="1" customWidth="1"/>
    <col min="9408" max="9408" width="14.28515625" style="2" bestFit="1" customWidth="1"/>
    <col min="9409" max="9409" width="15.5703125" style="2" bestFit="1" customWidth="1"/>
    <col min="9410" max="9410" width="19.42578125" style="2" bestFit="1" customWidth="1"/>
    <col min="9411" max="9411" width="15.85546875" style="2" bestFit="1" customWidth="1"/>
    <col min="9412" max="9412" width="0" style="2" hidden="1" customWidth="1"/>
    <col min="9413" max="9413" width="13.28515625" style="2" bestFit="1" customWidth="1"/>
    <col min="9414" max="9655" width="8.85546875" style="2"/>
    <col min="9656" max="9656" width="11.85546875" style="2" customWidth="1"/>
    <col min="9657" max="9657" width="49.7109375" style="2" customWidth="1"/>
    <col min="9658" max="9658" width="9.85546875" style="2" customWidth="1"/>
    <col min="9659" max="9659" width="15.140625" style="2" customWidth="1"/>
    <col min="9660" max="9663" width="0" style="2" hidden="1" customWidth="1"/>
    <col min="9664" max="9664" width="14.28515625" style="2" bestFit="1" customWidth="1"/>
    <col min="9665" max="9665" width="15.5703125" style="2" bestFit="1" customWidth="1"/>
    <col min="9666" max="9666" width="19.42578125" style="2" bestFit="1" customWidth="1"/>
    <col min="9667" max="9667" width="15.85546875" style="2" bestFit="1" customWidth="1"/>
    <col min="9668" max="9668" width="0" style="2" hidden="1" customWidth="1"/>
    <col min="9669" max="9669" width="13.28515625" style="2" bestFit="1" customWidth="1"/>
    <col min="9670" max="9911" width="8.85546875" style="2"/>
    <col min="9912" max="9912" width="11.85546875" style="2" customWidth="1"/>
    <col min="9913" max="9913" width="49.7109375" style="2" customWidth="1"/>
    <col min="9914" max="9914" width="9.85546875" style="2" customWidth="1"/>
    <col min="9915" max="9915" width="15.140625" style="2" customWidth="1"/>
    <col min="9916" max="9919" width="0" style="2" hidden="1" customWidth="1"/>
    <col min="9920" max="9920" width="14.28515625" style="2" bestFit="1" customWidth="1"/>
    <col min="9921" max="9921" width="15.5703125" style="2" bestFit="1" customWidth="1"/>
    <col min="9922" max="9922" width="19.42578125" style="2" bestFit="1" customWidth="1"/>
    <col min="9923" max="9923" width="15.85546875" style="2" bestFit="1" customWidth="1"/>
    <col min="9924" max="9924" width="0" style="2" hidden="1" customWidth="1"/>
    <col min="9925" max="9925" width="13.28515625" style="2" bestFit="1" customWidth="1"/>
    <col min="9926" max="10167" width="8.85546875" style="2"/>
    <col min="10168" max="10168" width="11.85546875" style="2" customWidth="1"/>
    <col min="10169" max="10169" width="49.7109375" style="2" customWidth="1"/>
    <col min="10170" max="10170" width="9.85546875" style="2" customWidth="1"/>
    <col min="10171" max="10171" width="15.140625" style="2" customWidth="1"/>
    <col min="10172" max="10175" width="0" style="2" hidden="1" customWidth="1"/>
    <col min="10176" max="10176" width="14.28515625" style="2" bestFit="1" customWidth="1"/>
    <col min="10177" max="10177" width="15.5703125" style="2" bestFit="1" customWidth="1"/>
    <col min="10178" max="10178" width="19.42578125" style="2" bestFit="1" customWidth="1"/>
    <col min="10179" max="10179" width="15.85546875" style="2" bestFit="1" customWidth="1"/>
    <col min="10180" max="10180" width="0" style="2" hidden="1" customWidth="1"/>
    <col min="10181" max="10181" width="13.28515625" style="2" bestFit="1" customWidth="1"/>
    <col min="10182" max="10423" width="8.85546875" style="2"/>
    <col min="10424" max="10424" width="11.85546875" style="2" customWidth="1"/>
    <col min="10425" max="10425" width="49.7109375" style="2" customWidth="1"/>
    <col min="10426" max="10426" width="9.85546875" style="2" customWidth="1"/>
    <col min="10427" max="10427" width="15.140625" style="2" customWidth="1"/>
    <col min="10428" max="10431" width="0" style="2" hidden="1" customWidth="1"/>
    <col min="10432" max="10432" width="14.28515625" style="2" bestFit="1" customWidth="1"/>
    <col min="10433" max="10433" width="15.5703125" style="2" bestFit="1" customWidth="1"/>
    <col min="10434" max="10434" width="19.42578125" style="2" bestFit="1" customWidth="1"/>
    <col min="10435" max="10435" width="15.85546875" style="2" bestFit="1" customWidth="1"/>
    <col min="10436" max="10436" width="0" style="2" hidden="1" customWidth="1"/>
    <col min="10437" max="10437" width="13.28515625" style="2" bestFit="1" customWidth="1"/>
    <col min="10438" max="10679" width="8.85546875" style="2"/>
    <col min="10680" max="10680" width="11.85546875" style="2" customWidth="1"/>
    <col min="10681" max="10681" width="49.7109375" style="2" customWidth="1"/>
    <col min="10682" max="10682" width="9.85546875" style="2" customWidth="1"/>
    <col min="10683" max="10683" width="15.140625" style="2" customWidth="1"/>
    <col min="10684" max="10687" width="0" style="2" hidden="1" customWidth="1"/>
    <col min="10688" max="10688" width="14.28515625" style="2" bestFit="1" customWidth="1"/>
    <col min="10689" max="10689" width="15.5703125" style="2" bestFit="1" customWidth="1"/>
    <col min="10690" max="10690" width="19.42578125" style="2" bestFit="1" customWidth="1"/>
    <col min="10691" max="10691" width="15.85546875" style="2" bestFit="1" customWidth="1"/>
    <col min="10692" max="10692" width="0" style="2" hidden="1" customWidth="1"/>
    <col min="10693" max="10693" width="13.28515625" style="2" bestFit="1" customWidth="1"/>
    <col min="10694" max="10935" width="8.85546875" style="2"/>
    <col min="10936" max="10936" width="11.85546875" style="2" customWidth="1"/>
    <col min="10937" max="10937" width="49.7109375" style="2" customWidth="1"/>
    <col min="10938" max="10938" width="9.85546875" style="2" customWidth="1"/>
    <col min="10939" max="10939" width="15.140625" style="2" customWidth="1"/>
    <col min="10940" max="10943" width="0" style="2" hidden="1" customWidth="1"/>
    <col min="10944" max="10944" width="14.28515625" style="2" bestFit="1" customWidth="1"/>
    <col min="10945" max="10945" width="15.5703125" style="2" bestFit="1" customWidth="1"/>
    <col min="10946" max="10946" width="19.42578125" style="2" bestFit="1" customWidth="1"/>
    <col min="10947" max="10947" width="15.85546875" style="2" bestFit="1" customWidth="1"/>
    <col min="10948" max="10948" width="0" style="2" hidden="1" customWidth="1"/>
    <col min="10949" max="10949" width="13.28515625" style="2" bestFit="1" customWidth="1"/>
    <col min="10950" max="11191" width="8.85546875" style="2"/>
    <col min="11192" max="11192" width="11.85546875" style="2" customWidth="1"/>
    <col min="11193" max="11193" width="49.7109375" style="2" customWidth="1"/>
    <col min="11194" max="11194" width="9.85546875" style="2" customWidth="1"/>
    <col min="11195" max="11195" width="15.140625" style="2" customWidth="1"/>
    <col min="11196" max="11199" width="0" style="2" hidden="1" customWidth="1"/>
    <col min="11200" max="11200" width="14.28515625" style="2" bestFit="1" customWidth="1"/>
    <col min="11201" max="11201" width="15.5703125" style="2" bestFit="1" customWidth="1"/>
    <col min="11202" max="11202" width="19.42578125" style="2" bestFit="1" customWidth="1"/>
    <col min="11203" max="11203" width="15.85546875" style="2" bestFit="1" customWidth="1"/>
    <col min="11204" max="11204" width="0" style="2" hidden="1" customWidth="1"/>
    <col min="11205" max="11205" width="13.28515625" style="2" bestFit="1" customWidth="1"/>
    <col min="11206" max="11447" width="8.85546875" style="2"/>
    <col min="11448" max="11448" width="11.85546875" style="2" customWidth="1"/>
    <col min="11449" max="11449" width="49.7109375" style="2" customWidth="1"/>
    <col min="11450" max="11450" width="9.85546875" style="2" customWidth="1"/>
    <col min="11451" max="11451" width="15.140625" style="2" customWidth="1"/>
    <col min="11452" max="11455" width="0" style="2" hidden="1" customWidth="1"/>
    <col min="11456" max="11456" width="14.28515625" style="2" bestFit="1" customWidth="1"/>
    <col min="11457" max="11457" width="15.5703125" style="2" bestFit="1" customWidth="1"/>
    <col min="11458" max="11458" width="19.42578125" style="2" bestFit="1" customWidth="1"/>
    <col min="11459" max="11459" width="15.85546875" style="2" bestFit="1" customWidth="1"/>
    <col min="11460" max="11460" width="0" style="2" hidden="1" customWidth="1"/>
    <col min="11461" max="11461" width="13.28515625" style="2" bestFit="1" customWidth="1"/>
    <col min="11462" max="11703" width="8.85546875" style="2"/>
    <col min="11704" max="11704" width="11.85546875" style="2" customWidth="1"/>
    <col min="11705" max="11705" width="49.7109375" style="2" customWidth="1"/>
    <col min="11706" max="11706" width="9.85546875" style="2" customWidth="1"/>
    <col min="11707" max="11707" width="15.140625" style="2" customWidth="1"/>
    <col min="11708" max="11711" width="0" style="2" hidden="1" customWidth="1"/>
    <col min="11712" max="11712" width="14.28515625" style="2" bestFit="1" customWidth="1"/>
    <col min="11713" max="11713" width="15.5703125" style="2" bestFit="1" customWidth="1"/>
    <col min="11714" max="11714" width="19.42578125" style="2" bestFit="1" customWidth="1"/>
    <col min="11715" max="11715" width="15.85546875" style="2" bestFit="1" customWidth="1"/>
    <col min="11716" max="11716" width="0" style="2" hidden="1" customWidth="1"/>
    <col min="11717" max="11717" width="13.28515625" style="2" bestFit="1" customWidth="1"/>
    <col min="11718" max="11959" width="8.85546875" style="2"/>
    <col min="11960" max="11960" width="11.85546875" style="2" customWidth="1"/>
    <col min="11961" max="11961" width="49.7109375" style="2" customWidth="1"/>
    <col min="11962" max="11962" width="9.85546875" style="2" customWidth="1"/>
    <col min="11963" max="11963" width="15.140625" style="2" customWidth="1"/>
    <col min="11964" max="11967" width="0" style="2" hidden="1" customWidth="1"/>
    <col min="11968" max="11968" width="14.28515625" style="2" bestFit="1" customWidth="1"/>
    <col min="11969" max="11969" width="15.5703125" style="2" bestFit="1" customWidth="1"/>
    <col min="11970" max="11970" width="19.42578125" style="2" bestFit="1" customWidth="1"/>
    <col min="11971" max="11971" width="15.85546875" style="2" bestFit="1" customWidth="1"/>
    <col min="11972" max="11972" width="0" style="2" hidden="1" customWidth="1"/>
    <col min="11973" max="11973" width="13.28515625" style="2" bestFit="1" customWidth="1"/>
    <col min="11974" max="12215" width="8.85546875" style="2"/>
    <col min="12216" max="12216" width="11.85546875" style="2" customWidth="1"/>
    <col min="12217" max="12217" width="49.7109375" style="2" customWidth="1"/>
    <col min="12218" max="12218" width="9.85546875" style="2" customWidth="1"/>
    <col min="12219" max="12219" width="15.140625" style="2" customWidth="1"/>
    <col min="12220" max="12223" width="0" style="2" hidden="1" customWidth="1"/>
    <col min="12224" max="12224" width="14.28515625" style="2" bestFit="1" customWidth="1"/>
    <col min="12225" max="12225" width="15.5703125" style="2" bestFit="1" customWidth="1"/>
    <col min="12226" max="12226" width="19.42578125" style="2" bestFit="1" customWidth="1"/>
    <col min="12227" max="12227" width="15.85546875" style="2" bestFit="1" customWidth="1"/>
    <col min="12228" max="12228" width="0" style="2" hidden="1" customWidth="1"/>
    <col min="12229" max="12229" width="13.28515625" style="2" bestFit="1" customWidth="1"/>
    <col min="12230" max="12471" width="8.85546875" style="2"/>
    <col min="12472" max="12472" width="11.85546875" style="2" customWidth="1"/>
    <col min="12473" max="12473" width="49.7109375" style="2" customWidth="1"/>
    <col min="12474" max="12474" width="9.85546875" style="2" customWidth="1"/>
    <col min="12475" max="12475" width="15.140625" style="2" customWidth="1"/>
    <col min="12476" max="12479" width="0" style="2" hidden="1" customWidth="1"/>
    <col min="12480" max="12480" width="14.28515625" style="2" bestFit="1" customWidth="1"/>
    <col min="12481" max="12481" width="15.5703125" style="2" bestFit="1" customWidth="1"/>
    <col min="12482" max="12482" width="19.42578125" style="2" bestFit="1" customWidth="1"/>
    <col min="12483" max="12483" width="15.85546875" style="2" bestFit="1" customWidth="1"/>
    <col min="12484" max="12484" width="0" style="2" hidden="1" customWidth="1"/>
    <col min="12485" max="12485" width="13.28515625" style="2" bestFit="1" customWidth="1"/>
    <col min="12486" max="12727" width="8.85546875" style="2"/>
    <col min="12728" max="12728" width="11.85546875" style="2" customWidth="1"/>
    <col min="12729" max="12729" width="49.7109375" style="2" customWidth="1"/>
    <col min="12730" max="12730" width="9.85546875" style="2" customWidth="1"/>
    <col min="12731" max="12731" width="15.140625" style="2" customWidth="1"/>
    <col min="12732" max="12735" width="0" style="2" hidden="1" customWidth="1"/>
    <col min="12736" max="12736" width="14.28515625" style="2" bestFit="1" customWidth="1"/>
    <col min="12737" max="12737" width="15.5703125" style="2" bestFit="1" customWidth="1"/>
    <col min="12738" max="12738" width="19.42578125" style="2" bestFit="1" customWidth="1"/>
    <col min="12739" max="12739" width="15.85546875" style="2" bestFit="1" customWidth="1"/>
    <col min="12740" max="12740" width="0" style="2" hidden="1" customWidth="1"/>
    <col min="12741" max="12741" width="13.28515625" style="2" bestFit="1" customWidth="1"/>
    <col min="12742" max="12983" width="8.85546875" style="2"/>
    <col min="12984" max="12984" width="11.85546875" style="2" customWidth="1"/>
    <col min="12985" max="12985" width="49.7109375" style="2" customWidth="1"/>
    <col min="12986" max="12986" width="9.85546875" style="2" customWidth="1"/>
    <col min="12987" max="12987" width="15.140625" style="2" customWidth="1"/>
    <col min="12988" max="12991" width="0" style="2" hidden="1" customWidth="1"/>
    <col min="12992" max="12992" width="14.28515625" style="2" bestFit="1" customWidth="1"/>
    <col min="12993" max="12993" width="15.5703125" style="2" bestFit="1" customWidth="1"/>
    <col min="12994" max="12994" width="19.42578125" style="2" bestFit="1" customWidth="1"/>
    <col min="12995" max="12995" width="15.85546875" style="2" bestFit="1" customWidth="1"/>
    <col min="12996" max="12996" width="0" style="2" hidden="1" customWidth="1"/>
    <col min="12997" max="12997" width="13.28515625" style="2" bestFit="1" customWidth="1"/>
    <col min="12998" max="13239" width="8.85546875" style="2"/>
    <col min="13240" max="13240" width="11.85546875" style="2" customWidth="1"/>
    <col min="13241" max="13241" width="49.7109375" style="2" customWidth="1"/>
    <col min="13242" max="13242" width="9.85546875" style="2" customWidth="1"/>
    <col min="13243" max="13243" width="15.140625" style="2" customWidth="1"/>
    <col min="13244" max="13247" width="0" style="2" hidden="1" customWidth="1"/>
    <col min="13248" max="13248" width="14.28515625" style="2" bestFit="1" customWidth="1"/>
    <col min="13249" max="13249" width="15.5703125" style="2" bestFit="1" customWidth="1"/>
    <col min="13250" max="13250" width="19.42578125" style="2" bestFit="1" customWidth="1"/>
    <col min="13251" max="13251" width="15.85546875" style="2" bestFit="1" customWidth="1"/>
    <col min="13252" max="13252" width="0" style="2" hidden="1" customWidth="1"/>
    <col min="13253" max="13253" width="13.28515625" style="2" bestFit="1" customWidth="1"/>
    <col min="13254" max="13495" width="8.85546875" style="2"/>
    <col min="13496" max="13496" width="11.85546875" style="2" customWidth="1"/>
    <col min="13497" max="13497" width="49.7109375" style="2" customWidth="1"/>
    <col min="13498" max="13498" width="9.85546875" style="2" customWidth="1"/>
    <col min="13499" max="13499" width="15.140625" style="2" customWidth="1"/>
    <col min="13500" max="13503" width="0" style="2" hidden="1" customWidth="1"/>
    <col min="13504" max="13504" width="14.28515625" style="2" bestFit="1" customWidth="1"/>
    <col min="13505" max="13505" width="15.5703125" style="2" bestFit="1" customWidth="1"/>
    <col min="13506" max="13506" width="19.42578125" style="2" bestFit="1" customWidth="1"/>
    <col min="13507" max="13507" width="15.85546875" style="2" bestFit="1" customWidth="1"/>
    <col min="13508" max="13508" width="0" style="2" hidden="1" customWidth="1"/>
    <col min="13509" max="13509" width="13.28515625" style="2" bestFit="1" customWidth="1"/>
    <col min="13510" max="13751" width="8.85546875" style="2"/>
    <col min="13752" max="13752" width="11.85546875" style="2" customWidth="1"/>
    <col min="13753" max="13753" width="49.7109375" style="2" customWidth="1"/>
    <col min="13754" max="13754" width="9.85546875" style="2" customWidth="1"/>
    <col min="13755" max="13755" width="15.140625" style="2" customWidth="1"/>
    <col min="13756" max="13759" width="0" style="2" hidden="1" customWidth="1"/>
    <col min="13760" max="13760" width="14.28515625" style="2" bestFit="1" customWidth="1"/>
    <col min="13761" max="13761" width="15.5703125" style="2" bestFit="1" customWidth="1"/>
    <col min="13762" max="13762" width="19.42578125" style="2" bestFit="1" customWidth="1"/>
    <col min="13763" max="13763" width="15.85546875" style="2" bestFit="1" customWidth="1"/>
    <col min="13764" max="13764" width="0" style="2" hidden="1" customWidth="1"/>
    <col min="13765" max="13765" width="13.28515625" style="2" bestFit="1" customWidth="1"/>
    <col min="13766" max="14007" width="8.85546875" style="2"/>
    <col min="14008" max="14008" width="11.85546875" style="2" customWidth="1"/>
    <col min="14009" max="14009" width="49.7109375" style="2" customWidth="1"/>
    <col min="14010" max="14010" width="9.85546875" style="2" customWidth="1"/>
    <col min="14011" max="14011" width="15.140625" style="2" customWidth="1"/>
    <col min="14012" max="14015" width="0" style="2" hidden="1" customWidth="1"/>
    <col min="14016" max="14016" width="14.28515625" style="2" bestFit="1" customWidth="1"/>
    <col min="14017" max="14017" width="15.5703125" style="2" bestFit="1" customWidth="1"/>
    <col min="14018" max="14018" width="19.42578125" style="2" bestFit="1" customWidth="1"/>
    <col min="14019" max="14019" width="15.85546875" style="2" bestFit="1" customWidth="1"/>
    <col min="14020" max="14020" width="0" style="2" hidden="1" customWidth="1"/>
    <col min="14021" max="14021" width="13.28515625" style="2" bestFit="1" customWidth="1"/>
    <col min="14022" max="14263" width="8.85546875" style="2"/>
    <col min="14264" max="14264" width="11.85546875" style="2" customWidth="1"/>
    <col min="14265" max="14265" width="49.7109375" style="2" customWidth="1"/>
    <col min="14266" max="14266" width="9.85546875" style="2" customWidth="1"/>
    <col min="14267" max="14267" width="15.140625" style="2" customWidth="1"/>
    <col min="14268" max="14271" width="0" style="2" hidden="1" customWidth="1"/>
    <col min="14272" max="14272" width="14.28515625" style="2" bestFit="1" customWidth="1"/>
    <col min="14273" max="14273" width="15.5703125" style="2" bestFit="1" customWidth="1"/>
    <col min="14274" max="14274" width="19.42578125" style="2" bestFit="1" customWidth="1"/>
    <col min="14275" max="14275" width="15.85546875" style="2" bestFit="1" customWidth="1"/>
    <col min="14276" max="14276" width="0" style="2" hidden="1" customWidth="1"/>
    <col min="14277" max="14277" width="13.28515625" style="2" bestFit="1" customWidth="1"/>
    <col min="14278" max="14519" width="8.85546875" style="2"/>
    <col min="14520" max="14520" width="11.85546875" style="2" customWidth="1"/>
    <col min="14521" max="14521" width="49.7109375" style="2" customWidth="1"/>
    <col min="14522" max="14522" width="9.85546875" style="2" customWidth="1"/>
    <col min="14523" max="14523" width="15.140625" style="2" customWidth="1"/>
    <col min="14524" max="14527" width="0" style="2" hidden="1" customWidth="1"/>
    <col min="14528" max="14528" width="14.28515625" style="2" bestFit="1" customWidth="1"/>
    <col min="14529" max="14529" width="15.5703125" style="2" bestFit="1" customWidth="1"/>
    <col min="14530" max="14530" width="19.42578125" style="2" bestFit="1" customWidth="1"/>
    <col min="14531" max="14531" width="15.85546875" style="2" bestFit="1" customWidth="1"/>
    <col min="14532" max="14532" width="0" style="2" hidden="1" customWidth="1"/>
    <col min="14533" max="14533" width="13.28515625" style="2" bestFit="1" customWidth="1"/>
    <col min="14534" max="14775" width="8.85546875" style="2"/>
    <col min="14776" max="14776" width="11.85546875" style="2" customWidth="1"/>
    <col min="14777" max="14777" width="49.7109375" style="2" customWidth="1"/>
    <col min="14778" max="14778" width="9.85546875" style="2" customWidth="1"/>
    <col min="14779" max="14779" width="15.140625" style="2" customWidth="1"/>
    <col min="14780" max="14783" width="0" style="2" hidden="1" customWidth="1"/>
    <col min="14784" max="14784" width="14.28515625" style="2" bestFit="1" customWidth="1"/>
    <col min="14785" max="14785" width="15.5703125" style="2" bestFit="1" customWidth="1"/>
    <col min="14786" max="14786" width="19.42578125" style="2" bestFit="1" customWidth="1"/>
    <col min="14787" max="14787" width="15.85546875" style="2" bestFit="1" customWidth="1"/>
    <col min="14788" max="14788" width="0" style="2" hidden="1" customWidth="1"/>
    <col min="14789" max="14789" width="13.28515625" style="2" bestFit="1" customWidth="1"/>
    <col min="14790" max="15031" width="8.85546875" style="2"/>
    <col min="15032" max="15032" width="11.85546875" style="2" customWidth="1"/>
    <col min="15033" max="15033" width="49.7109375" style="2" customWidth="1"/>
    <col min="15034" max="15034" width="9.85546875" style="2" customWidth="1"/>
    <col min="15035" max="15035" width="15.140625" style="2" customWidth="1"/>
    <col min="15036" max="15039" width="0" style="2" hidden="1" customWidth="1"/>
    <col min="15040" max="15040" width="14.28515625" style="2" bestFit="1" customWidth="1"/>
    <col min="15041" max="15041" width="15.5703125" style="2" bestFit="1" customWidth="1"/>
    <col min="15042" max="15042" width="19.42578125" style="2" bestFit="1" customWidth="1"/>
    <col min="15043" max="15043" width="15.85546875" style="2" bestFit="1" customWidth="1"/>
    <col min="15044" max="15044" width="0" style="2" hidden="1" customWidth="1"/>
    <col min="15045" max="15045" width="13.28515625" style="2" bestFit="1" customWidth="1"/>
    <col min="15046" max="15287" width="8.85546875" style="2"/>
    <col min="15288" max="15288" width="11.85546875" style="2" customWidth="1"/>
    <col min="15289" max="15289" width="49.7109375" style="2" customWidth="1"/>
    <col min="15290" max="15290" width="9.85546875" style="2" customWidth="1"/>
    <col min="15291" max="15291" width="15.140625" style="2" customWidth="1"/>
    <col min="15292" max="15295" width="0" style="2" hidden="1" customWidth="1"/>
    <col min="15296" max="15296" width="14.28515625" style="2" bestFit="1" customWidth="1"/>
    <col min="15297" max="15297" width="15.5703125" style="2" bestFit="1" customWidth="1"/>
    <col min="15298" max="15298" width="19.42578125" style="2" bestFit="1" customWidth="1"/>
    <col min="15299" max="15299" width="15.85546875" style="2" bestFit="1" customWidth="1"/>
    <col min="15300" max="15300" width="0" style="2" hidden="1" customWidth="1"/>
    <col min="15301" max="15301" width="13.28515625" style="2" bestFit="1" customWidth="1"/>
    <col min="15302" max="15543" width="8.85546875" style="2"/>
    <col min="15544" max="15544" width="11.85546875" style="2" customWidth="1"/>
    <col min="15545" max="15545" width="49.7109375" style="2" customWidth="1"/>
    <col min="15546" max="15546" width="9.85546875" style="2" customWidth="1"/>
    <col min="15547" max="15547" width="15.140625" style="2" customWidth="1"/>
    <col min="15548" max="15551" width="0" style="2" hidden="1" customWidth="1"/>
    <col min="15552" max="15552" width="14.28515625" style="2" bestFit="1" customWidth="1"/>
    <col min="15553" max="15553" width="15.5703125" style="2" bestFit="1" customWidth="1"/>
    <col min="15554" max="15554" width="19.42578125" style="2" bestFit="1" customWidth="1"/>
    <col min="15555" max="15555" width="15.85546875" style="2" bestFit="1" customWidth="1"/>
    <col min="15556" max="15556" width="0" style="2" hidden="1" customWidth="1"/>
    <col min="15557" max="15557" width="13.28515625" style="2" bestFit="1" customWidth="1"/>
    <col min="15558" max="15799" width="8.85546875" style="2"/>
    <col min="15800" max="15800" width="11.85546875" style="2" customWidth="1"/>
    <col min="15801" max="15801" width="49.7109375" style="2" customWidth="1"/>
    <col min="15802" max="15802" width="9.85546875" style="2" customWidth="1"/>
    <col min="15803" max="15803" width="15.140625" style="2" customWidth="1"/>
    <col min="15804" max="15807" width="0" style="2" hidden="1" customWidth="1"/>
    <col min="15808" max="15808" width="14.28515625" style="2" bestFit="1" customWidth="1"/>
    <col min="15809" max="15809" width="15.5703125" style="2" bestFit="1" customWidth="1"/>
    <col min="15810" max="15810" width="19.42578125" style="2" bestFit="1" customWidth="1"/>
    <col min="15811" max="15811" width="15.85546875" style="2" bestFit="1" customWidth="1"/>
    <col min="15812" max="15812" width="0" style="2" hidden="1" customWidth="1"/>
    <col min="15813" max="15813" width="13.28515625" style="2" bestFit="1" customWidth="1"/>
    <col min="15814" max="16055" width="8.85546875" style="2"/>
    <col min="16056" max="16056" width="11.85546875" style="2" customWidth="1"/>
    <col min="16057" max="16057" width="49.7109375" style="2" customWidth="1"/>
    <col min="16058" max="16058" width="9.85546875" style="2" customWidth="1"/>
    <col min="16059" max="16059" width="15.140625" style="2" customWidth="1"/>
    <col min="16060" max="16063" width="0" style="2" hidden="1" customWidth="1"/>
    <col min="16064" max="16064" width="14.28515625" style="2" bestFit="1" customWidth="1"/>
    <col min="16065" max="16065" width="15.5703125" style="2" bestFit="1" customWidth="1"/>
    <col min="16066" max="16066" width="19.42578125" style="2" bestFit="1" customWidth="1"/>
    <col min="16067" max="16067" width="15.85546875" style="2" bestFit="1" customWidth="1"/>
    <col min="16068" max="16068" width="0" style="2" hidden="1" customWidth="1"/>
    <col min="16069" max="16069" width="13.28515625" style="2" bestFit="1" customWidth="1"/>
    <col min="16070" max="16322" width="8.85546875" style="2"/>
    <col min="16323" max="16327" width="9.140625" style="2" customWidth="1"/>
    <col min="16328" max="16328" width="8.85546875" style="2"/>
    <col min="16329" max="16334" width="9.140625" style="2" customWidth="1"/>
    <col min="16335" max="16354" width="8.85546875" style="2"/>
    <col min="16355" max="16384" width="8.85546875" style="2" customWidth="1"/>
  </cols>
  <sheetData>
    <row r="1" spans="1:19" ht="2.25" customHeight="1">
      <c r="A1" s="42"/>
      <c r="B1" s="126"/>
      <c r="C1" s="127"/>
      <c r="D1" s="128"/>
      <c r="E1" s="129"/>
      <c r="F1" s="130"/>
      <c r="G1" s="131"/>
      <c r="H1" s="132"/>
      <c r="I1" s="132"/>
      <c r="J1" s="132"/>
      <c r="K1" s="132"/>
      <c r="L1" s="133"/>
      <c r="M1" s="43"/>
    </row>
    <row r="2" spans="1:19" ht="18" customHeight="1">
      <c r="A2" s="42"/>
      <c r="B2" s="161" t="s">
        <v>9</v>
      </c>
      <c r="C2" s="161"/>
      <c r="D2" s="161"/>
      <c r="E2" s="161"/>
      <c r="F2" s="161"/>
      <c r="G2" s="161"/>
      <c r="H2" s="161"/>
      <c r="I2" s="161"/>
      <c r="J2" s="161"/>
      <c r="K2" s="161"/>
      <c r="L2" s="161"/>
      <c r="M2" s="162"/>
    </row>
    <row r="3" spans="1:19" ht="15" customHeight="1">
      <c r="A3" s="8"/>
      <c r="B3" s="163" t="s">
        <v>3</v>
      </c>
      <c r="C3" s="163"/>
      <c r="D3" s="163"/>
      <c r="E3" s="163"/>
      <c r="F3" s="163"/>
      <c r="G3" s="163"/>
      <c r="H3" s="163"/>
      <c r="I3" s="163"/>
      <c r="J3" s="163"/>
      <c r="K3" s="163"/>
      <c r="L3" s="163"/>
      <c r="M3" s="164"/>
    </row>
    <row r="4" spans="1:19" ht="15" customHeight="1">
      <c r="A4" s="8"/>
      <c r="B4" s="163" t="s">
        <v>0</v>
      </c>
      <c r="C4" s="163"/>
      <c r="D4" s="163"/>
      <c r="E4" s="163"/>
      <c r="F4" s="163"/>
      <c r="G4" s="163"/>
      <c r="H4" s="163"/>
      <c r="I4" s="163"/>
      <c r="J4" s="163"/>
      <c r="K4" s="163"/>
      <c r="L4" s="163"/>
      <c r="M4" s="164"/>
    </row>
    <row r="5" spans="1:19" ht="16.5" customHeight="1">
      <c r="A5" s="37"/>
      <c r="B5" s="163" t="s">
        <v>12</v>
      </c>
      <c r="C5" s="163"/>
      <c r="D5" s="163"/>
      <c r="E5" s="163"/>
      <c r="F5" s="163"/>
      <c r="G5" s="163"/>
      <c r="H5" s="163"/>
      <c r="I5" s="163"/>
      <c r="J5" s="163"/>
      <c r="K5" s="163"/>
      <c r="L5" s="163"/>
      <c r="M5" s="164"/>
    </row>
    <row r="6" spans="1:19" ht="8.25" customHeight="1">
      <c r="A6" s="165" t="s">
        <v>116</v>
      </c>
      <c r="B6" s="166"/>
      <c r="C6" s="166"/>
      <c r="D6" s="166"/>
      <c r="E6" s="166"/>
      <c r="F6" s="166"/>
      <c r="G6" s="166"/>
      <c r="H6" s="166"/>
      <c r="I6" s="166"/>
      <c r="J6" s="166"/>
      <c r="K6" s="166"/>
      <c r="L6" s="166"/>
      <c r="M6" s="166"/>
    </row>
    <row r="7" spans="1:19" ht="9.75" customHeight="1">
      <c r="A7" s="167"/>
      <c r="B7" s="167"/>
      <c r="C7" s="167"/>
      <c r="D7" s="167"/>
      <c r="E7" s="167"/>
      <c r="F7" s="167"/>
      <c r="G7" s="167"/>
      <c r="H7" s="167"/>
      <c r="I7" s="167"/>
      <c r="J7" s="167"/>
      <c r="K7" s="167"/>
      <c r="L7" s="167"/>
      <c r="M7" s="167"/>
    </row>
    <row r="8" spans="1:19" ht="16.5" customHeight="1">
      <c r="A8" s="169" t="s">
        <v>1</v>
      </c>
      <c r="B8" s="169" t="s">
        <v>2</v>
      </c>
      <c r="C8" s="169" t="s">
        <v>4</v>
      </c>
      <c r="D8" s="169" t="s">
        <v>50</v>
      </c>
      <c r="E8" s="157" t="s">
        <v>7</v>
      </c>
      <c r="F8" s="157" t="s">
        <v>45</v>
      </c>
      <c r="G8" s="171" t="s">
        <v>107</v>
      </c>
      <c r="H8" s="172"/>
      <c r="I8" s="171" t="s">
        <v>40</v>
      </c>
      <c r="J8" s="172"/>
      <c r="K8" s="168" t="s">
        <v>18</v>
      </c>
      <c r="L8" s="168"/>
      <c r="M8" s="168"/>
    </row>
    <row r="9" spans="1:19" ht="17.25" thickBot="1">
      <c r="A9" s="166"/>
      <c r="B9" s="166"/>
      <c r="C9" s="166"/>
      <c r="D9" s="166"/>
      <c r="E9" s="158"/>
      <c r="F9" s="158"/>
      <c r="G9" s="173"/>
      <c r="H9" s="174"/>
      <c r="I9" s="173"/>
      <c r="J9" s="174"/>
      <c r="K9" s="168"/>
      <c r="L9" s="168"/>
      <c r="M9" s="168"/>
    </row>
    <row r="10" spans="1:19" ht="30.75" customHeight="1">
      <c r="A10" s="167"/>
      <c r="B10" s="167"/>
      <c r="C10" s="167"/>
      <c r="D10" s="167"/>
      <c r="E10" s="159"/>
      <c r="F10" s="159"/>
      <c r="G10" s="44" t="s">
        <v>16</v>
      </c>
      <c r="H10" s="80" t="s">
        <v>17</v>
      </c>
      <c r="I10" s="146" t="s">
        <v>42</v>
      </c>
      <c r="J10" s="80" t="s">
        <v>41</v>
      </c>
      <c r="K10" s="80" t="s">
        <v>8</v>
      </c>
      <c r="L10" s="146" t="s">
        <v>19</v>
      </c>
      <c r="M10" s="146" t="s">
        <v>20</v>
      </c>
      <c r="N10" s="155" t="s">
        <v>59</v>
      </c>
      <c r="O10" s="155" t="s">
        <v>93</v>
      </c>
      <c r="P10" s="155" t="s">
        <v>105</v>
      </c>
      <c r="Q10" s="155" t="s">
        <v>106</v>
      </c>
      <c r="R10" s="155" t="s">
        <v>110</v>
      </c>
      <c r="S10" s="155" t="s">
        <v>111</v>
      </c>
    </row>
    <row r="11" spans="1:19" ht="24" customHeight="1">
      <c r="A11" s="45">
        <v>600</v>
      </c>
      <c r="B11" s="46" t="s">
        <v>10</v>
      </c>
      <c r="C11" s="46"/>
      <c r="D11" s="47"/>
      <c r="E11" s="48"/>
      <c r="F11" s="38"/>
      <c r="G11" s="49"/>
      <c r="H11" s="38"/>
      <c r="I11" s="38"/>
      <c r="J11" s="38"/>
      <c r="K11" s="73"/>
      <c r="L11" s="38"/>
      <c r="M11" s="71"/>
      <c r="N11" s="156"/>
      <c r="O11" s="156"/>
      <c r="P11" s="156"/>
      <c r="Q11" s="156"/>
      <c r="R11" s="156"/>
      <c r="S11" s="156"/>
    </row>
    <row r="12" spans="1:19" ht="74.25" customHeight="1">
      <c r="A12" s="51">
        <v>601</v>
      </c>
      <c r="B12" s="107" t="s">
        <v>60</v>
      </c>
      <c r="C12" s="51" t="s">
        <v>6</v>
      </c>
      <c r="D12" s="70">
        <v>22</v>
      </c>
      <c r="E12" s="39">
        <v>15739.48</v>
      </c>
      <c r="F12" s="39">
        <f>D12*E12</f>
        <v>346268.56</v>
      </c>
      <c r="G12" s="53">
        <f>S12</f>
        <v>2</v>
      </c>
      <c r="H12" s="39">
        <f t="shared" ref="H12:H20" si="0">TRUNC(G12*E12,2)</f>
        <v>31478.959999999999</v>
      </c>
      <c r="I12" s="41">
        <f>SUM(N12:S12)</f>
        <v>22</v>
      </c>
      <c r="J12" s="39">
        <f t="shared" ref="J12:J20" si="1">TRUNC(I12*E12,2)</f>
        <v>346268.56</v>
      </c>
      <c r="K12" s="40">
        <f t="shared" ref="K12:K20" si="2">D12-I12</f>
        <v>0</v>
      </c>
      <c r="L12" s="39">
        <f>(K12*E12)</f>
        <v>0</v>
      </c>
      <c r="M12" s="50">
        <f t="shared" ref="M12:M20" si="3">(D12-I12)/D12</f>
        <v>0</v>
      </c>
      <c r="N12" s="134"/>
      <c r="O12" s="134"/>
      <c r="P12" s="134">
        <v>8</v>
      </c>
      <c r="Q12" s="135">
        <v>8</v>
      </c>
      <c r="R12" s="136">
        <v>4</v>
      </c>
      <c r="S12" s="136">
        <v>2</v>
      </c>
    </row>
    <row r="13" spans="1:19" ht="47.25" customHeight="1">
      <c r="A13" s="51">
        <v>602</v>
      </c>
      <c r="B13" s="107" t="s">
        <v>61</v>
      </c>
      <c r="C13" s="51" t="s">
        <v>6</v>
      </c>
      <c r="D13" s="70">
        <v>286</v>
      </c>
      <c r="E13" s="39">
        <v>25.51</v>
      </c>
      <c r="F13" s="39">
        <f t="shared" ref="F13:F20" si="4">D13*E13</f>
        <v>7295.8600000000006</v>
      </c>
      <c r="G13" s="53">
        <f t="shared" ref="G13:G20" si="5">S13</f>
        <v>0</v>
      </c>
      <c r="H13" s="39">
        <f t="shared" si="0"/>
        <v>0</v>
      </c>
      <c r="I13" s="41">
        <f t="shared" ref="I13:I20" si="6">SUM(N13:S13)</f>
        <v>286</v>
      </c>
      <c r="J13" s="39">
        <f t="shared" si="1"/>
        <v>7295.86</v>
      </c>
      <c r="K13" s="40">
        <f t="shared" si="2"/>
        <v>0</v>
      </c>
      <c r="L13" s="39">
        <f t="shared" ref="L13:L20" si="7">(K13*E13)</f>
        <v>0</v>
      </c>
      <c r="M13" s="50">
        <f t="shared" si="3"/>
        <v>0</v>
      </c>
      <c r="N13" s="134">
        <v>180</v>
      </c>
      <c r="O13" s="134">
        <v>50</v>
      </c>
      <c r="P13" s="134">
        <v>56</v>
      </c>
      <c r="Q13" s="134"/>
      <c r="R13" s="136"/>
      <c r="S13" s="136"/>
    </row>
    <row r="14" spans="1:19" ht="32.25" customHeight="1">
      <c r="A14" s="51">
        <v>603</v>
      </c>
      <c r="B14" s="107" t="s">
        <v>62</v>
      </c>
      <c r="C14" s="51" t="s">
        <v>6</v>
      </c>
      <c r="D14" s="52">
        <v>374</v>
      </c>
      <c r="E14" s="39">
        <v>149.57</v>
      </c>
      <c r="F14" s="39">
        <f t="shared" si="4"/>
        <v>55939.18</v>
      </c>
      <c r="G14" s="53">
        <f t="shared" si="5"/>
        <v>0</v>
      </c>
      <c r="H14" s="39">
        <f t="shared" si="0"/>
        <v>0</v>
      </c>
      <c r="I14" s="41">
        <f t="shared" si="6"/>
        <v>374</v>
      </c>
      <c r="J14" s="39">
        <f t="shared" si="1"/>
        <v>55939.18</v>
      </c>
      <c r="K14" s="40">
        <f t="shared" si="2"/>
        <v>0</v>
      </c>
      <c r="L14" s="39">
        <f t="shared" si="7"/>
        <v>0</v>
      </c>
      <c r="M14" s="50">
        <f t="shared" si="3"/>
        <v>0</v>
      </c>
      <c r="N14" s="134">
        <v>180</v>
      </c>
      <c r="O14" s="134">
        <v>74</v>
      </c>
      <c r="P14" s="134">
        <v>120</v>
      </c>
      <c r="Q14" s="134"/>
      <c r="R14" s="136"/>
      <c r="S14" s="136"/>
    </row>
    <row r="15" spans="1:19" ht="57.75" customHeight="1">
      <c r="A15" s="51">
        <v>604</v>
      </c>
      <c r="B15" s="107" t="s">
        <v>63</v>
      </c>
      <c r="C15" s="51" t="s">
        <v>44</v>
      </c>
      <c r="D15" s="52">
        <v>34.200000000000003</v>
      </c>
      <c r="E15" s="39">
        <v>296.33999999999997</v>
      </c>
      <c r="F15" s="39">
        <f t="shared" si="4"/>
        <v>10134.828</v>
      </c>
      <c r="G15" s="53">
        <f t="shared" si="5"/>
        <v>0</v>
      </c>
      <c r="H15" s="39">
        <f t="shared" ref="H15:H16" si="8">TRUNC(G15*E15,2)</f>
        <v>0</v>
      </c>
      <c r="I15" s="41">
        <f t="shared" si="6"/>
        <v>34.200000000000003</v>
      </c>
      <c r="J15" s="39">
        <f t="shared" ref="J15:J16" si="9">TRUNC(I15*E15,2)</f>
        <v>10134.82</v>
      </c>
      <c r="K15" s="40">
        <f t="shared" ref="K15:K16" si="10">D15-I15</f>
        <v>0</v>
      </c>
      <c r="L15" s="39">
        <f t="shared" si="7"/>
        <v>0</v>
      </c>
      <c r="M15" s="50">
        <f t="shared" ref="M15:M16" si="11">(D15-I15)/D15</f>
        <v>0</v>
      </c>
      <c r="N15" s="134"/>
      <c r="O15" s="134">
        <v>21.763636363636365</v>
      </c>
      <c r="P15" s="134">
        <v>12.436363636363637</v>
      </c>
      <c r="Q15" s="134"/>
      <c r="R15" s="136"/>
      <c r="S15" s="136"/>
    </row>
    <row r="16" spans="1:19" ht="30">
      <c r="A16" s="51">
        <v>605</v>
      </c>
      <c r="B16" s="107" t="s">
        <v>64</v>
      </c>
      <c r="C16" s="51" t="s">
        <v>65</v>
      </c>
      <c r="D16" s="52">
        <v>5.13</v>
      </c>
      <c r="E16" s="39">
        <v>3053.15</v>
      </c>
      <c r="F16" s="39">
        <f t="shared" si="4"/>
        <v>15662.6595</v>
      </c>
      <c r="G16" s="53">
        <f t="shared" si="5"/>
        <v>0</v>
      </c>
      <c r="H16" s="39">
        <f t="shared" si="8"/>
        <v>0</v>
      </c>
      <c r="I16" s="41">
        <f t="shared" si="6"/>
        <v>5.13</v>
      </c>
      <c r="J16" s="39">
        <f t="shared" si="9"/>
        <v>15662.65</v>
      </c>
      <c r="K16" s="40">
        <f t="shared" si="10"/>
        <v>0</v>
      </c>
      <c r="L16" s="39">
        <f t="shared" si="7"/>
        <v>0</v>
      </c>
      <c r="M16" s="50">
        <f t="shared" si="11"/>
        <v>0</v>
      </c>
      <c r="N16" s="134"/>
      <c r="O16" s="134">
        <v>3.2645454545454546</v>
      </c>
      <c r="P16" s="134">
        <v>1.8654545454545453</v>
      </c>
      <c r="Q16" s="134"/>
      <c r="R16" s="136"/>
      <c r="S16" s="136"/>
    </row>
    <row r="17" spans="1:19" ht="60">
      <c r="A17" s="51">
        <v>606</v>
      </c>
      <c r="B17" s="107" t="s">
        <v>66</v>
      </c>
      <c r="C17" s="51" t="s">
        <v>6</v>
      </c>
      <c r="D17" s="52">
        <v>1</v>
      </c>
      <c r="E17" s="39">
        <v>7751.64</v>
      </c>
      <c r="F17" s="39">
        <f t="shared" si="4"/>
        <v>7751.64</v>
      </c>
      <c r="G17" s="53">
        <f t="shared" si="5"/>
        <v>0</v>
      </c>
      <c r="H17" s="39">
        <f t="shared" si="0"/>
        <v>0</v>
      </c>
      <c r="I17" s="41">
        <f t="shared" si="6"/>
        <v>1</v>
      </c>
      <c r="J17" s="39">
        <f t="shared" si="1"/>
        <v>7751.64</v>
      </c>
      <c r="K17" s="40">
        <f t="shared" si="2"/>
        <v>0</v>
      </c>
      <c r="L17" s="39">
        <f t="shared" si="7"/>
        <v>0</v>
      </c>
      <c r="M17" s="50">
        <f t="shared" si="3"/>
        <v>0</v>
      </c>
      <c r="N17" s="134"/>
      <c r="O17" s="134"/>
      <c r="P17" s="134"/>
      <c r="Q17" s="134">
        <v>1</v>
      </c>
      <c r="R17" s="136"/>
      <c r="S17" s="136"/>
    </row>
    <row r="18" spans="1:19" ht="30">
      <c r="A18" s="51">
        <v>607</v>
      </c>
      <c r="B18" s="107" t="s">
        <v>67</v>
      </c>
      <c r="C18" s="51" t="s">
        <v>4</v>
      </c>
      <c r="D18" s="52">
        <v>719.54</v>
      </c>
      <c r="E18" s="39">
        <v>39.200000000000003</v>
      </c>
      <c r="F18" s="39">
        <f t="shared" si="4"/>
        <v>28205.968000000001</v>
      </c>
      <c r="G18" s="53">
        <f t="shared" si="5"/>
        <v>0</v>
      </c>
      <c r="H18" s="39">
        <f t="shared" ref="H18:H19" si="12">TRUNC(G18*E18,2)</f>
        <v>0</v>
      </c>
      <c r="I18" s="41">
        <f t="shared" si="6"/>
        <v>719.54</v>
      </c>
      <c r="J18" s="39">
        <f t="shared" ref="J18:J19" si="13">TRUNC(I18*E18,2)</f>
        <v>28205.96</v>
      </c>
      <c r="K18" s="40">
        <f t="shared" ref="K18:K19" si="14">D18-I18</f>
        <v>0</v>
      </c>
      <c r="L18" s="39">
        <f t="shared" si="7"/>
        <v>0</v>
      </c>
      <c r="M18" s="50">
        <f t="shared" ref="M18:M19" si="15">(D18-I18)/D18</f>
        <v>0</v>
      </c>
      <c r="N18" s="134">
        <v>654.61999999999989</v>
      </c>
      <c r="O18" s="134"/>
      <c r="P18" s="134">
        <v>64.920000000000073</v>
      </c>
      <c r="Q18" s="134"/>
      <c r="R18" s="136"/>
      <c r="S18" s="136"/>
    </row>
    <row r="19" spans="1:19" ht="45">
      <c r="A19" s="51">
        <v>608</v>
      </c>
      <c r="B19" s="107" t="s">
        <v>68</v>
      </c>
      <c r="C19" s="51" t="s">
        <v>11</v>
      </c>
      <c r="D19" s="52">
        <v>35</v>
      </c>
      <c r="E19" s="39">
        <v>334.35</v>
      </c>
      <c r="F19" s="39">
        <f t="shared" si="4"/>
        <v>11702.25</v>
      </c>
      <c r="G19" s="53">
        <f t="shared" si="5"/>
        <v>0</v>
      </c>
      <c r="H19" s="39">
        <f t="shared" si="12"/>
        <v>0</v>
      </c>
      <c r="I19" s="41">
        <f t="shared" si="6"/>
        <v>35</v>
      </c>
      <c r="J19" s="39">
        <f t="shared" si="13"/>
        <v>11702.25</v>
      </c>
      <c r="K19" s="40">
        <f t="shared" si="14"/>
        <v>0</v>
      </c>
      <c r="L19" s="39">
        <f t="shared" si="7"/>
        <v>0</v>
      </c>
      <c r="M19" s="50">
        <f t="shared" si="15"/>
        <v>0</v>
      </c>
      <c r="N19" s="134">
        <v>11.499999999999998</v>
      </c>
      <c r="O19" s="134">
        <v>11.499999999999998</v>
      </c>
      <c r="P19" s="134">
        <v>12</v>
      </c>
      <c r="Q19" s="135"/>
      <c r="R19" s="136"/>
      <c r="S19" s="136"/>
    </row>
    <row r="20" spans="1:19" ht="21" customHeight="1">
      <c r="A20" s="51">
        <v>609</v>
      </c>
      <c r="B20" s="107" t="s">
        <v>69</v>
      </c>
      <c r="C20" s="51" t="s">
        <v>4</v>
      </c>
      <c r="D20" s="52">
        <v>3</v>
      </c>
      <c r="E20" s="39">
        <v>10909.42</v>
      </c>
      <c r="F20" s="39">
        <f t="shared" si="4"/>
        <v>32728.260000000002</v>
      </c>
      <c r="G20" s="53">
        <f t="shared" si="5"/>
        <v>0</v>
      </c>
      <c r="H20" s="39">
        <f t="shared" si="0"/>
        <v>0</v>
      </c>
      <c r="I20" s="41">
        <f t="shared" si="6"/>
        <v>3</v>
      </c>
      <c r="J20" s="39">
        <f t="shared" si="1"/>
        <v>32728.26</v>
      </c>
      <c r="K20" s="40">
        <f t="shared" si="2"/>
        <v>0</v>
      </c>
      <c r="L20" s="39">
        <f t="shared" si="7"/>
        <v>0</v>
      </c>
      <c r="M20" s="73">
        <f t="shared" si="3"/>
        <v>0</v>
      </c>
      <c r="N20" s="134">
        <v>1</v>
      </c>
      <c r="O20" s="134">
        <v>1</v>
      </c>
      <c r="P20" s="134">
        <v>1</v>
      </c>
      <c r="Q20" s="135"/>
      <c r="R20" s="136"/>
      <c r="S20" s="136"/>
    </row>
    <row r="21" spans="1:19" ht="28.5" customHeight="1">
      <c r="A21" s="175" t="s">
        <v>13</v>
      </c>
      <c r="B21" s="175"/>
      <c r="C21" s="175"/>
      <c r="D21" s="175"/>
      <c r="E21" s="175"/>
      <c r="F21" s="151">
        <f>SUM(F12:F20)</f>
        <v>515689.20549999998</v>
      </c>
      <c r="G21" s="152"/>
      <c r="H21" s="151">
        <f>SUM(H12:H20)</f>
        <v>31478.959999999999</v>
      </c>
      <c r="I21" s="151"/>
      <c r="J21" s="151">
        <f>SUM(J12:J20)</f>
        <v>515689.18000000005</v>
      </c>
      <c r="K21" s="137"/>
      <c r="L21" s="151">
        <f>SUM(L12:L20)</f>
        <v>0</v>
      </c>
      <c r="M21" s="153">
        <f>(F21-J21)/F21</f>
        <v>4.9448388018694856E-8</v>
      </c>
      <c r="N21" s="137"/>
      <c r="O21" s="137"/>
      <c r="P21" s="137"/>
      <c r="Q21" s="137"/>
      <c r="R21" s="137"/>
      <c r="S21" s="137"/>
    </row>
    <row r="22" spans="1:19" ht="28.5" customHeight="1">
      <c r="A22" s="175" t="s">
        <v>14</v>
      </c>
      <c r="B22" s="175"/>
      <c r="C22" s="175"/>
      <c r="D22" s="175"/>
      <c r="E22" s="175"/>
      <c r="F22" s="151">
        <f>TRUNC(F21*0.2502,2)</f>
        <v>129025.43</v>
      </c>
      <c r="G22" s="152"/>
      <c r="H22" s="151">
        <f>TRUNC(H21*0.2502,2)</f>
        <v>7876.03</v>
      </c>
      <c r="I22" s="151"/>
      <c r="J22" s="151">
        <f>TRUNC(J21*0.2502,2)</f>
        <v>129025.43</v>
      </c>
      <c r="K22" s="137"/>
      <c r="L22" s="151">
        <f>TRUNC(L21*0.2502,2)</f>
        <v>0</v>
      </c>
      <c r="M22" s="153">
        <f>(F22-J22)/F22</f>
        <v>0</v>
      </c>
      <c r="N22" s="137"/>
      <c r="O22" s="137"/>
      <c r="P22" s="137"/>
      <c r="Q22" s="137"/>
      <c r="R22" s="137"/>
      <c r="S22" s="137"/>
    </row>
    <row r="23" spans="1:19" ht="28.5" customHeight="1">
      <c r="A23" s="175" t="s">
        <v>15</v>
      </c>
      <c r="B23" s="175"/>
      <c r="C23" s="175"/>
      <c r="D23" s="175"/>
      <c r="E23" s="175"/>
      <c r="F23" s="151">
        <f>SUM(F21:F22)</f>
        <v>644714.63549999997</v>
      </c>
      <c r="G23" s="152"/>
      <c r="H23" s="151">
        <f>SUM(H21:H22)</f>
        <v>39354.99</v>
      </c>
      <c r="I23" s="151"/>
      <c r="J23" s="151">
        <f>SUM(J21:J22)</f>
        <v>644714.6100000001</v>
      </c>
      <c r="K23" s="137"/>
      <c r="L23" s="151">
        <f>SUM(L21:L22)</f>
        <v>0</v>
      </c>
      <c r="M23" s="153">
        <f>(F23-J23)/F23</f>
        <v>3.9552382508941518E-8</v>
      </c>
      <c r="N23" s="137"/>
      <c r="O23" s="137"/>
      <c r="P23" s="137"/>
      <c r="Q23" s="137"/>
      <c r="R23" s="137"/>
      <c r="S23" s="137"/>
    </row>
    <row r="24" spans="1:19" ht="90" customHeight="1">
      <c r="A24" s="170" t="s">
        <v>56</v>
      </c>
      <c r="B24" s="160"/>
      <c r="C24" s="160" t="s">
        <v>37</v>
      </c>
      <c r="D24" s="160"/>
      <c r="E24" s="160"/>
      <c r="F24" s="160"/>
      <c r="G24" s="160" t="s">
        <v>38</v>
      </c>
      <c r="H24" s="160"/>
      <c r="I24" s="160"/>
      <c r="J24" s="160" t="s">
        <v>43</v>
      </c>
      <c r="K24" s="160"/>
      <c r="L24" s="160"/>
      <c r="M24" s="176"/>
      <c r="S24" s="77"/>
    </row>
  </sheetData>
  <mergeCells count="27">
    <mergeCell ref="B8:B10"/>
    <mergeCell ref="A8:A10"/>
    <mergeCell ref="A24:B24"/>
    <mergeCell ref="I8:J9"/>
    <mergeCell ref="A21:E21"/>
    <mergeCell ref="A22:E22"/>
    <mergeCell ref="A23:E23"/>
    <mergeCell ref="G24:I24"/>
    <mergeCell ref="J24:M24"/>
    <mergeCell ref="G8:H9"/>
    <mergeCell ref="D8:D10"/>
    <mergeCell ref="S10:S11"/>
    <mergeCell ref="R10:R11"/>
    <mergeCell ref="F8:F10"/>
    <mergeCell ref="C24:F24"/>
    <mergeCell ref="B2:M2"/>
    <mergeCell ref="B3:M3"/>
    <mergeCell ref="B4:M4"/>
    <mergeCell ref="B5:M5"/>
    <mergeCell ref="A6:M7"/>
    <mergeCell ref="Q10:Q11"/>
    <mergeCell ref="K8:M9"/>
    <mergeCell ref="E8:E10"/>
    <mergeCell ref="P10:P11"/>
    <mergeCell ref="N10:N11"/>
    <mergeCell ref="O10:O11"/>
    <mergeCell ref="C8:C10"/>
  </mergeCells>
  <phoneticPr fontId="51" type="noConversion"/>
  <pageMargins left="0.23622047244094491" right="0.23622047244094491" top="0.55118110236220474" bottom="0.55118110236220474" header="0.51181102362204722" footer="0.51181102362204722"/>
  <pageSetup paperSize="9" scale="58"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view="pageBreakPreview" zoomScaleSheetLayoutView="100" workbookViewId="0">
      <selection activeCell="D16" sqref="D1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ht="7.5" customHeight="1">
      <c r="A5" s="17"/>
      <c r="B5" s="18"/>
      <c r="C5" s="85"/>
      <c r="D5" s="85"/>
      <c r="E5" s="9"/>
      <c r="F5" s="85"/>
      <c r="G5" s="85"/>
      <c r="H5" s="19"/>
    </row>
    <row r="6" spans="1:8">
      <c r="A6" s="86">
        <v>1</v>
      </c>
      <c r="B6" s="186" t="s">
        <v>31</v>
      </c>
      <c r="C6" s="186"/>
      <c r="D6" s="186"/>
      <c r="E6" s="186"/>
      <c r="F6" s="186"/>
      <c r="G6" s="186"/>
      <c r="H6" s="187"/>
    </row>
    <row r="7" spans="1:8" ht="49.5" customHeight="1">
      <c r="A7" s="87">
        <v>601</v>
      </c>
      <c r="B7" s="188" t="s">
        <v>60</v>
      </c>
      <c r="C7" s="188"/>
      <c r="D7" s="188"/>
      <c r="E7" s="188"/>
      <c r="F7" s="188"/>
      <c r="G7" s="188"/>
      <c r="H7" s="189"/>
    </row>
    <row r="8" spans="1:8" ht="15.75" customHeight="1">
      <c r="A8" s="88"/>
      <c r="B8" s="196"/>
      <c r="C8" s="197"/>
      <c r="D8" s="197"/>
      <c r="E8" s="197"/>
      <c r="F8" s="197"/>
      <c r="G8" s="89" t="s">
        <v>32</v>
      </c>
      <c r="H8" s="94" t="s">
        <v>4</v>
      </c>
    </row>
    <row r="9" spans="1:8">
      <c r="A9" s="20"/>
      <c r="B9" s="10"/>
      <c r="C9" s="198"/>
      <c r="D9" s="198"/>
      <c r="E9" s="198"/>
      <c r="F9" s="21"/>
      <c r="G9" s="90"/>
      <c r="H9" s="22"/>
    </row>
    <row r="10" spans="1:8">
      <c r="B10" s="100" t="s">
        <v>21</v>
      </c>
      <c r="C10" s="199" t="s">
        <v>46</v>
      </c>
      <c r="D10" s="199"/>
      <c r="E10" s="199"/>
      <c r="F10" s="21"/>
      <c r="G10" s="90"/>
      <c r="H10" s="22"/>
    </row>
    <row r="11" spans="1:8" ht="15.75">
      <c r="A11" s="20"/>
      <c r="B11" s="55" t="s">
        <v>22</v>
      </c>
      <c r="C11" s="55"/>
      <c r="D11" s="55" t="s">
        <v>33</v>
      </c>
      <c r="E11" s="56" t="s">
        <v>23</v>
      </c>
      <c r="F11" s="56" t="s">
        <v>24</v>
      </c>
      <c r="G11" s="56" t="s">
        <v>5</v>
      </c>
      <c r="H11" s="22"/>
    </row>
    <row r="12" spans="1:8">
      <c r="A12" s="32"/>
      <c r="B12" s="95" t="s">
        <v>78</v>
      </c>
      <c r="C12" s="58"/>
      <c r="D12" s="57"/>
      <c r="E12" s="59"/>
      <c r="F12" s="60"/>
      <c r="G12" s="60">
        <f>E40</f>
        <v>2</v>
      </c>
      <c r="H12" s="22"/>
    </row>
    <row r="13" spans="1:8" ht="15.75">
      <c r="A13" s="20"/>
      <c r="B13" s="61" t="s">
        <v>5</v>
      </c>
      <c r="C13" s="62"/>
      <c r="D13" s="62"/>
      <c r="E13" s="62"/>
      <c r="F13" s="62"/>
      <c r="G13" s="91">
        <f>SUM(G12:G12)</f>
        <v>2</v>
      </c>
      <c r="H13" s="22"/>
    </row>
    <row r="14" spans="1:8">
      <c r="A14" s="20"/>
      <c r="B14" s="18"/>
      <c r="C14" s="18"/>
      <c r="D14" s="18"/>
      <c r="E14" s="18"/>
      <c r="F14" s="18"/>
      <c r="G14" s="18"/>
      <c r="H14" s="22"/>
    </row>
    <row r="15" spans="1:8" ht="15.75">
      <c r="A15" s="23"/>
      <c r="B15" s="63" t="s">
        <v>25</v>
      </c>
      <c r="C15" s="64">
        <v>22</v>
      </c>
      <c r="D15" s="18"/>
      <c r="E15" s="18"/>
      <c r="F15" s="18"/>
      <c r="G15" s="18"/>
      <c r="H15" s="24"/>
    </row>
    <row r="16" spans="1:8" ht="15.75">
      <c r="A16" s="25"/>
      <c r="B16" s="63" t="s">
        <v>26</v>
      </c>
      <c r="C16" s="64">
        <v>22</v>
      </c>
      <c r="D16" s="18"/>
      <c r="E16" s="18"/>
      <c r="F16" s="18"/>
      <c r="G16" s="18"/>
      <c r="H16" s="24"/>
    </row>
    <row r="17" spans="1:8" ht="15.75">
      <c r="A17" s="25"/>
      <c r="B17" s="63" t="s">
        <v>27</v>
      </c>
      <c r="C17" s="64">
        <f>C15-C16</f>
        <v>0</v>
      </c>
      <c r="D17" s="18"/>
      <c r="E17" s="18"/>
      <c r="F17" s="18"/>
      <c r="G17" s="18"/>
      <c r="H17" s="24"/>
    </row>
    <row r="18" spans="1:8" ht="15.75">
      <c r="A18" s="81"/>
      <c r="B18" s="63" t="s">
        <v>28</v>
      </c>
      <c r="C18" s="64"/>
      <c r="D18" s="18"/>
      <c r="E18" s="18"/>
      <c r="F18" s="18"/>
      <c r="G18" s="18"/>
      <c r="H18" s="24"/>
    </row>
    <row r="19" spans="1:8" ht="15.75">
      <c r="A19" s="81"/>
      <c r="B19" s="63" t="s">
        <v>29</v>
      </c>
      <c r="C19" s="64">
        <f>G12</f>
        <v>2</v>
      </c>
      <c r="D19" s="18"/>
      <c r="E19" s="18"/>
      <c r="F19" s="18"/>
      <c r="G19" s="18"/>
      <c r="H19" s="24"/>
    </row>
    <row r="20" spans="1:8" ht="15.75">
      <c r="A20" s="81"/>
      <c r="B20" s="79"/>
      <c r="H20" s="24"/>
    </row>
    <row r="21" spans="1:8" ht="15.75" customHeight="1">
      <c r="A21" s="81"/>
      <c r="B21" s="200" t="s">
        <v>78</v>
      </c>
      <c r="C21" s="67" t="s">
        <v>81</v>
      </c>
      <c r="D21" s="68" t="s">
        <v>80</v>
      </c>
      <c r="E21" s="68" t="s">
        <v>53</v>
      </c>
      <c r="F21" s="68" t="s">
        <v>5</v>
      </c>
      <c r="H21" s="24"/>
    </row>
    <row r="22" spans="1:8">
      <c r="A22" s="81"/>
      <c r="B22" s="200"/>
      <c r="C22" s="68">
        <v>12</v>
      </c>
      <c r="D22" s="68">
        <v>1</v>
      </c>
      <c r="E22" s="68">
        <v>1</v>
      </c>
      <c r="F22" s="147">
        <f>D22+E22</f>
        <v>2</v>
      </c>
      <c r="H22" s="24"/>
    </row>
    <row r="23" spans="1:8">
      <c r="A23" s="81"/>
      <c r="B23" s="200"/>
      <c r="C23" s="68">
        <v>11</v>
      </c>
      <c r="D23" s="68">
        <v>1</v>
      </c>
      <c r="E23" s="68">
        <v>1</v>
      </c>
      <c r="F23" s="147">
        <f t="shared" ref="F23:F32" si="0">D23+E23</f>
        <v>2</v>
      </c>
      <c r="H23" s="24"/>
    </row>
    <row r="24" spans="1:8">
      <c r="A24" s="81"/>
      <c r="B24" s="200"/>
      <c r="C24" s="68">
        <v>10</v>
      </c>
      <c r="D24" s="68">
        <v>1</v>
      </c>
      <c r="E24" s="68">
        <v>1</v>
      </c>
      <c r="F24" s="147">
        <f t="shared" si="0"/>
        <v>2</v>
      </c>
      <c r="H24" s="24"/>
    </row>
    <row r="25" spans="1:8" ht="15.75" customHeight="1">
      <c r="A25" s="20"/>
      <c r="B25" s="200"/>
      <c r="C25" s="68">
        <v>9</v>
      </c>
      <c r="D25" s="68">
        <v>1</v>
      </c>
      <c r="E25" s="68">
        <v>1</v>
      </c>
      <c r="F25" s="147">
        <f t="shared" si="0"/>
        <v>2</v>
      </c>
      <c r="G25" s="18"/>
      <c r="H25" s="24"/>
    </row>
    <row r="26" spans="1:8" ht="15.75" customHeight="1">
      <c r="A26" s="20"/>
      <c r="B26" s="200"/>
      <c r="C26" s="68">
        <v>8</v>
      </c>
      <c r="D26" s="68">
        <v>1</v>
      </c>
      <c r="E26" s="68">
        <v>1</v>
      </c>
      <c r="F26" s="147">
        <f t="shared" si="0"/>
        <v>2</v>
      </c>
      <c r="G26" s="18"/>
      <c r="H26" s="24"/>
    </row>
    <row r="27" spans="1:8" ht="15.75" customHeight="1">
      <c r="A27" s="20"/>
      <c r="B27" s="200"/>
      <c r="C27" s="68">
        <v>7</v>
      </c>
      <c r="D27" s="68">
        <v>1</v>
      </c>
      <c r="E27" s="68">
        <v>1</v>
      </c>
      <c r="F27" s="147">
        <f t="shared" si="0"/>
        <v>2</v>
      </c>
      <c r="G27" s="18"/>
      <c r="H27" s="24"/>
    </row>
    <row r="28" spans="1:8" ht="15.75" customHeight="1">
      <c r="A28" s="20"/>
      <c r="B28" s="200"/>
      <c r="C28" s="68">
        <v>6</v>
      </c>
      <c r="D28" s="68">
        <v>1</v>
      </c>
      <c r="E28" s="68">
        <v>1</v>
      </c>
      <c r="F28" s="147">
        <f t="shared" si="0"/>
        <v>2</v>
      </c>
      <c r="G28" s="18"/>
      <c r="H28" s="24"/>
    </row>
    <row r="29" spans="1:8" ht="15.75" customHeight="1">
      <c r="A29" s="20"/>
      <c r="B29" s="200"/>
      <c r="C29" s="68">
        <v>5</v>
      </c>
      <c r="D29" s="68">
        <v>1</v>
      </c>
      <c r="E29" s="68">
        <v>1</v>
      </c>
      <c r="F29" s="147">
        <f t="shared" si="0"/>
        <v>2</v>
      </c>
      <c r="G29" s="18"/>
      <c r="H29" s="24"/>
    </row>
    <row r="30" spans="1:8" ht="15.75" customHeight="1">
      <c r="A30" s="20"/>
      <c r="B30" s="200"/>
      <c r="C30" s="68">
        <v>4</v>
      </c>
      <c r="D30" s="68">
        <v>1</v>
      </c>
      <c r="E30" s="68">
        <v>1</v>
      </c>
      <c r="F30" s="147">
        <f t="shared" si="0"/>
        <v>2</v>
      </c>
      <c r="G30" s="18"/>
      <c r="H30" s="24"/>
    </row>
    <row r="31" spans="1:8" ht="15.75" customHeight="1">
      <c r="A31" s="20"/>
      <c r="B31" s="200"/>
      <c r="C31" s="68">
        <v>3</v>
      </c>
      <c r="D31" s="68">
        <v>1</v>
      </c>
      <c r="E31" s="68">
        <v>1</v>
      </c>
      <c r="F31" s="147">
        <f t="shared" si="0"/>
        <v>2</v>
      </c>
      <c r="G31" s="18"/>
      <c r="H31" s="24"/>
    </row>
    <row r="32" spans="1:8" ht="15.75" customHeight="1">
      <c r="A32" s="20"/>
      <c r="B32" s="200"/>
      <c r="C32" s="68">
        <v>2</v>
      </c>
      <c r="D32" s="68">
        <v>1</v>
      </c>
      <c r="E32" s="68">
        <v>1</v>
      </c>
      <c r="F32" s="147">
        <f t="shared" si="0"/>
        <v>2</v>
      </c>
      <c r="G32" s="18"/>
      <c r="H32" s="24"/>
    </row>
    <row r="33" spans="1:8" ht="15.75" customHeight="1" thickBot="1">
      <c r="A33" s="20"/>
      <c r="B33" s="200"/>
      <c r="C33" s="68"/>
      <c r="D33" s="68"/>
      <c r="E33" s="68"/>
      <c r="F33" s="149"/>
      <c r="G33" s="18"/>
      <c r="H33" s="24"/>
    </row>
    <row r="34" spans="1:8" ht="16.5" thickBot="1">
      <c r="A34" s="20"/>
      <c r="B34" s="79"/>
      <c r="C34" s="68" t="s">
        <v>82</v>
      </c>
      <c r="D34" s="74" t="s">
        <v>11</v>
      </c>
      <c r="E34" s="148" t="s">
        <v>8</v>
      </c>
      <c r="F34" s="150">
        <f>SUM(F22:F32)</f>
        <v>22</v>
      </c>
      <c r="G34" s="150" t="s">
        <v>104</v>
      </c>
      <c r="H34" s="24"/>
    </row>
    <row r="35" spans="1:8" ht="15.75">
      <c r="A35" s="20"/>
      <c r="B35" s="79"/>
      <c r="C35" s="67" t="s">
        <v>83</v>
      </c>
      <c r="D35" s="116">
        <v>44805</v>
      </c>
      <c r="E35" s="113">
        <v>0</v>
      </c>
      <c r="F35" s="18"/>
      <c r="G35" s="18"/>
      <c r="H35" s="24"/>
    </row>
    <row r="36" spans="1:8" ht="15.75">
      <c r="A36" s="20"/>
      <c r="B36" s="79"/>
      <c r="C36" s="67"/>
      <c r="D36" s="116">
        <v>44835</v>
      </c>
      <c r="E36" s="113">
        <v>0</v>
      </c>
      <c r="F36" s="18"/>
      <c r="G36" s="18"/>
      <c r="H36" s="24"/>
    </row>
    <row r="37" spans="1:8" ht="15.75">
      <c r="A37" s="20"/>
      <c r="B37" s="79"/>
      <c r="C37" s="67"/>
      <c r="D37" s="116">
        <v>44866</v>
      </c>
      <c r="E37" s="113">
        <v>8</v>
      </c>
      <c r="F37" s="18"/>
      <c r="G37" s="18"/>
      <c r="H37" s="24"/>
    </row>
    <row r="38" spans="1:8" ht="15.75">
      <c r="A38" s="20"/>
      <c r="B38" s="79"/>
      <c r="C38" s="190" t="s">
        <v>109</v>
      </c>
      <c r="D38" s="191"/>
      <c r="E38" s="113">
        <v>8</v>
      </c>
      <c r="F38" s="18"/>
      <c r="G38" s="18"/>
      <c r="H38" s="24"/>
    </row>
    <row r="39" spans="1:8" ht="15.75">
      <c r="A39" s="20"/>
      <c r="B39" s="79"/>
      <c r="C39" s="190" t="s">
        <v>113</v>
      </c>
      <c r="D39" s="191"/>
      <c r="E39" s="113">
        <v>4</v>
      </c>
      <c r="F39" s="18"/>
      <c r="G39" s="18"/>
      <c r="H39" s="24"/>
    </row>
    <row r="40" spans="1:8">
      <c r="A40" s="20"/>
      <c r="C40" s="190" t="s">
        <v>114</v>
      </c>
      <c r="D40" s="191"/>
      <c r="E40" s="113">
        <v>2</v>
      </c>
      <c r="F40" s="18"/>
      <c r="G40" s="18"/>
      <c r="H40" s="24"/>
    </row>
    <row r="41" spans="1:8" ht="15.75">
      <c r="A41" s="20"/>
      <c r="B41" s="92"/>
      <c r="C41" s="92"/>
      <c r="D41" s="115"/>
      <c r="E41" s="18"/>
      <c r="F41" s="18"/>
      <c r="G41" s="11"/>
      <c r="H41" s="26"/>
    </row>
    <row r="42" spans="1:8" ht="15.75">
      <c r="A42" s="20"/>
      <c r="B42" s="92"/>
      <c r="C42" s="92"/>
      <c r="D42" s="201"/>
      <c r="E42" s="201"/>
      <c r="F42" s="18"/>
      <c r="G42" s="11"/>
      <c r="H42" s="154"/>
    </row>
    <row r="43" spans="1:8" ht="15.75">
      <c r="A43" s="20"/>
      <c r="B43" s="92"/>
      <c r="C43" s="92"/>
      <c r="D43" s="115"/>
      <c r="E43" s="18"/>
      <c r="F43" s="18"/>
      <c r="G43" s="11"/>
      <c r="H43" s="26"/>
    </row>
    <row r="44" spans="1:8" ht="15.75" customHeight="1">
      <c r="A44" s="20"/>
      <c r="B44" s="92"/>
      <c r="C44" s="192"/>
      <c r="D44" s="192"/>
      <c r="E44" s="192"/>
      <c r="F44" s="192"/>
      <c r="G44" s="11"/>
      <c r="H44" s="26"/>
    </row>
    <row r="45" spans="1:8" ht="15.75">
      <c r="A45" s="20"/>
      <c r="B45" s="92"/>
      <c r="C45" s="192"/>
      <c r="D45" s="192"/>
      <c r="E45" s="192"/>
      <c r="F45" s="192"/>
      <c r="G45" s="11"/>
      <c r="H45" s="26"/>
    </row>
    <row r="46" spans="1:8" ht="15.75">
      <c r="A46" s="20"/>
      <c r="B46" s="92"/>
      <c r="C46" s="192"/>
      <c r="D46" s="192"/>
      <c r="E46" s="192"/>
      <c r="F46" s="192"/>
      <c r="G46" s="11"/>
      <c r="H46" s="26"/>
    </row>
    <row r="47" spans="1:8" ht="15.75">
      <c r="A47" s="20"/>
      <c r="B47" s="92"/>
      <c r="C47" s="92"/>
      <c r="D47" s="192"/>
      <c r="E47" s="192"/>
      <c r="F47" s="192"/>
      <c r="G47" s="11"/>
      <c r="H47" s="26"/>
    </row>
    <row r="48" spans="1:8" ht="47.25" customHeight="1">
      <c r="A48" s="20"/>
      <c r="B48" s="92"/>
      <c r="C48" s="92"/>
      <c r="D48" s="192"/>
      <c r="E48" s="192"/>
      <c r="F48" s="18"/>
      <c r="G48" s="11"/>
      <c r="H48" s="26"/>
    </row>
    <row r="49" spans="1:8" ht="15.75">
      <c r="A49" s="20"/>
      <c r="B49" s="92"/>
      <c r="C49" s="92"/>
      <c r="D49" s="92"/>
      <c r="E49" s="18"/>
      <c r="F49" s="18"/>
      <c r="G49" s="11"/>
      <c r="H49" s="26"/>
    </row>
    <row r="50" spans="1:8" ht="15.75">
      <c r="A50" s="20"/>
      <c r="B50" s="92"/>
      <c r="C50" s="92"/>
      <c r="D50" s="92"/>
      <c r="E50" s="18"/>
      <c r="F50" s="18"/>
      <c r="G50" s="11"/>
      <c r="H50" s="26"/>
    </row>
    <row r="51" spans="1:8" ht="15.75">
      <c r="A51" s="20"/>
      <c r="B51" s="92"/>
      <c r="C51" s="92"/>
      <c r="D51" s="92"/>
      <c r="E51" s="18"/>
      <c r="F51" s="18"/>
      <c r="G51" s="11"/>
      <c r="H51" s="26"/>
    </row>
    <row r="52" spans="1:8" ht="15.75">
      <c r="A52" s="20"/>
      <c r="B52" s="92"/>
      <c r="C52" s="92"/>
      <c r="D52" s="92"/>
      <c r="E52" s="18"/>
      <c r="F52" s="18"/>
      <c r="G52" s="11"/>
      <c r="H52" s="26"/>
    </row>
    <row r="53" spans="1:8" ht="15.75">
      <c r="A53" s="20"/>
      <c r="B53" s="10"/>
      <c r="C53" s="90"/>
      <c r="D53" s="90"/>
      <c r="E53" s="90"/>
      <c r="F53" s="21"/>
      <c r="G53" s="93"/>
      <c r="H53" s="22"/>
    </row>
    <row r="54" spans="1:8" ht="15.75">
      <c r="A54" s="65" t="s">
        <v>30</v>
      </c>
      <c r="B54" s="33"/>
      <c r="C54" s="34"/>
      <c r="D54" s="35"/>
      <c r="E54" s="36"/>
      <c r="F54" s="34"/>
      <c r="G54" s="34"/>
      <c r="H54" s="54"/>
    </row>
    <row r="55" spans="1:8" ht="15" customHeight="1">
      <c r="A55" s="193" t="s">
        <v>79</v>
      </c>
      <c r="B55" s="194"/>
      <c r="C55" s="194"/>
      <c r="D55" s="194"/>
      <c r="E55" s="194"/>
      <c r="F55" s="194"/>
      <c r="G55" s="194"/>
      <c r="H55" s="195"/>
    </row>
    <row r="56" spans="1:8" ht="15.75">
      <c r="A56" s="27"/>
      <c r="B56" s="16"/>
      <c r="C56" s="28"/>
      <c r="D56" s="28"/>
      <c r="E56" s="28"/>
      <c r="F56" s="29"/>
      <c r="G56" s="30"/>
      <c r="H56" s="31"/>
    </row>
    <row r="57" spans="1:8">
      <c r="A57" s="10"/>
      <c r="B57" s="12"/>
      <c r="C57" s="13"/>
      <c r="D57" s="14"/>
      <c r="E57" s="15"/>
      <c r="F57" s="13"/>
      <c r="G57" s="13"/>
      <c r="H57" s="13"/>
    </row>
  </sheetData>
  <mergeCells count="18">
    <mergeCell ref="C38:D38"/>
    <mergeCell ref="C39:D39"/>
    <mergeCell ref="D48:E48"/>
    <mergeCell ref="A55:H55"/>
    <mergeCell ref="B8:F8"/>
    <mergeCell ref="C9:E9"/>
    <mergeCell ref="C10:E10"/>
    <mergeCell ref="B21:B33"/>
    <mergeCell ref="D42:E42"/>
    <mergeCell ref="C44:C46"/>
    <mergeCell ref="F44:F47"/>
    <mergeCell ref="D44:E47"/>
    <mergeCell ref="C40:D40"/>
    <mergeCell ref="A2:H2"/>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7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B7" sqref="B7:H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ht="7.5" customHeight="1">
      <c r="A5" s="17"/>
      <c r="B5" s="18"/>
      <c r="C5" s="85"/>
      <c r="D5" s="85"/>
      <c r="E5" s="9"/>
      <c r="F5" s="85"/>
      <c r="G5" s="85"/>
      <c r="H5" s="19"/>
    </row>
    <row r="6" spans="1:8">
      <c r="A6" s="86">
        <v>1</v>
      </c>
      <c r="B6" s="186" t="s">
        <v>31</v>
      </c>
      <c r="C6" s="186"/>
      <c r="D6" s="186"/>
      <c r="E6" s="186"/>
      <c r="F6" s="186"/>
      <c r="G6" s="186"/>
      <c r="H6" s="187"/>
    </row>
    <row r="7" spans="1:8" ht="49.5" customHeight="1">
      <c r="A7" s="87">
        <v>602</v>
      </c>
      <c r="B7" s="202" t="s">
        <v>61</v>
      </c>
      <c r="C7" s="202"/>
      <c r="D7" s="202"/>
      <c r="E7" s="202"/>
      <c r="F7" s="202"/>
      <c r="G7" s="202"/>
      <c r="H7" s="203"/>
    </row>
    <row r="8" spans="1:8" ht="15.75" customHeight="1">
      <c r="A8" s="88"/>
      <c r="B8" s="196"/>
      <c r="C8" s="197"/>
      <c r="D8" s="197"/>
      <c r="E8" s="197"/>
      <c r="F8" s="197"/>
      <c r="G8" s="89" t="s">
        <v>32</v>
      </c>
      <c r="H8" s="94" t="s">
        <v>4</v>
      </c>
    </row>
    <row r="9" spans="1:8">
      <c r="A9" s="20"/>
      <c r="B9" s="10"/>
      <c r="C9" s="198"/>
      <c r="D9" s="198"/>
      <c r="E9" s="198"/>
      <c r="F9" s="21"/>
      <c r="G9" s="90"/>
      <c r="H9" s="22"/>
    </row>
    <row r="10" spans="1:8">
      <c r="B10" s="100" t="s">
        <v>21</v>
      </c>
      <c r="C10" s="199" t="s">
        <v>46</v>
      </c>
      <c r="D10" s="199"/>
      <c r="E10" s="199"/>
      <c r="F10" s="21"/>
      <c r="G10" s="90"/>
      <c r="H10" s="22"/>
    </row>
    <row r="11" spans="1:8" ht="15.75">
      <c r="A11" s="20"/>
      <c r="B11" s="55" t="s">
        <v>22</v>
      </c>
      <c r="C11" s="55"/>
      <c r="D11" s="55" t="s">
        <v>33</v>
      </c>
      <c r="E11" s="56" t="s">
        <v>23</v>
      </c>
      <c r="F11" s="56" t="s">
        <v>24</v>
      </c>
      <c r="G11" s="56" t="s">
        <v>5</v>
      </c>
      <c r="H11" s="22"/>
    </row>
    <row r="12" spans="1:8">
      <c r="A12" s="32"/>
      <c r="B12" s="95" t="s">
        <v>84</v>
      </c>
      <c r="C12" s="58"/>
      <c r="D12" s="57"/>
      <c r="E12" s="59"/>
      <c r="F12" s="60"/>
      <c r="G12" s="60"/>
      <c r="H12" s="22"/>
    </row>
    <row r="13" spans="1:8" ht="15.75">
      <c r="A13" s="20"/>
      <c r="B13" s="61" t="s">
        <v>5</v>
      </c>
      <c r="C13" s="62"/>
      <c r="D13" s="62"/>
      <c r="E13" s="62"/>
      <c r="F13" s="62"/>
      <c r="G13" s="91">
        <f>SUM(G12:G12)</f>
        <v>0</v>
      </c>
      <c r="H13" s="22"/>
    </row>
    <row r="14" spans="1:8">
      <c r="A14" s="20"/>
      <c r="B14" s="18"/>
      <c r="C14" s="18"/>
      <c r="D14" s="18"/>
      <c r="E14" s="18"/>
      <c r="F14" s="18"/>
      <c r="G14" s="18"/>
      <c r="H14" s="22"/>
    </row>
    <row r="15" spans="1:8" ht="15.75">
      <c r="A15" s="23"/>
      <c r="B15" s="63" t="s">
        <v>25</v>
      </c>
      <c r="C15" s="64">
        <v>286</v>
      </c>
      <c r="D15" s="18" t="s">
        <v>85</v>
      </c>
      <c r="E15" s="18"/>
      <c r="F15" s="18"/>
      <c r="G15" s="18"/>
      <c r="H15" s="24"/>
    </row>
    <row r="16" spans="1:8" ht="15.75">
      <c r="A16" s="25"/>
      <c r="B16" s="63" t="s">
        <v>26</v>
      </c>
      <c r="C16" s="64">
        <v>286</v>
      </c>
      <c r="D16" s="141" t="s">
        <v>99</v>
      </c>
      <c r="E16" s="18"/>
      <c r="F16" s="18"/>
      <c r="G16" s="18"/>
      <c r="H16" s="24"/>
    </row>
    <row r="17" spans="1:8" ht="15.75">
      <c r="A17" s="25"/>
      <c r="B17" s="63" t="s">
        <v>27</v>
      </c>
      <c r="C17" s="64">
        <f>C15-C16</f>
        <v>0</v>
      </c>
      <c r="D17" s="18"/>
      <c r="E17" s="18"/>
      <c r="F17" s="18"/>
      <c r="G17" s="18"/>
      <c r="H17" s="24"/>
    </row>
    <row r="18" spans="1:8" ht="15.75">
      <c r="A18" s="81"/>
      <c r="B18" s="63" t="s">
        <v>28</v>
      </c>
      <c r="C18" s="64"/>
      <c r="D18" s="18"/>
      <c r="E18" s="18"/>
      <c r="F18" s="18"/>
      <c r="G18" s="18"/>
      <c r="H18" s="24"/>
    </row>
    <row r="19" spans="1:8" ht="15.75">
      <c r="A19" s="81"/>
      <c r="B19" s="63" t="s">
        <v>29</v>
      </c>
      <c r="C19" s="64">
        <f>G12</f>
        <v>0</v>
      </c>
      <c r="D19" s="18"/>
      <c r="E19" s="18"/>
      <c r="F19" s="18"/>
      <c r="G19" s="18"/>
      <c r="H19" s="24"/>
    </row>
    <row r="20" spans="1:8" ht="15.75">
      <c r="A20" s="81"/>
      <c r="B20" s="79"/>
      <c r="H20" s="24"/>
    </row>
    <row r="21" spans="1:8" ht="15.75" customHeight="1">
      <c r="A21" s="81"/>
      <c r="B21" s="200" t="s">
        <v>78</v>
      </c>
      <c r="C21" s="67" t="s">
        <v>81</v>
      </c>
      <c r="D21" s="68" t="s">
        <v>80</v>
      </c>
      <c r="E21" s="68" t="s">
        <v>53</v>
      </c>
      <c r="F21" s="117" t="s">
        <v>86</v>
      </c>
      <c r="G21" t="s">
        <v>100</v>
      </c>
      <c r="H21" s="24"/>
    </row>
    <row r="22" spans="1:8">
      <c r="A22" s="81"/>
      <c r="B22" s="200"/>
      <c r="C22" s="68">
        <v>12</v>
      </c>
      <c r="D22" s="67">
        <v>13</v>
      </c>
      <c r="E22" s="67">
        <v>13</v>
      </c>
      <c r="F22" s="67">
        <f>D22+E22</f>
        <v>26</v>
      </c>
      <c r="G22">
        <v>180</v>
      </c>
      <c r="H22" s="24"/>
    </row>
    <row r="23" spans="1:8">
      <c r="A23" s="81"/>
      <c r="B23" s="200"/>
      <c r="C23" s="68">
        <v>11</v>
      </c>
      <c r="D23" s="67">
        <v>13</v>
      </c>
      <c r="E23" s="67">
        <v>13</v>
      </c>
      <c r="F23" s="67">
        <f t="shared" ref="F23:F32" si="0">D23+E23</f>
        <v>26</v>
      </c>
      <c r="G23">
        <v>230</v>
      </c>
      <c r="H23" s="142">
        <f>G23-G22</f>
        <v>50</v>
      </c>
    </row>
    <row r="24" spans="1:8">
      <c r="A24" s="81"/>
      <c r="B24" s="200"/>
      <c r="C24" s="68">
        <v>10</v>
      </c>
      <c r="D24" s="67">
        <v>13</v>
      </c>
      <c r="E24" s="67">
        <v>13</v>
      </c>
      <c r="F24" s="67">
        <f t="shared" si="0"/>
        <v>26</v>
      </c>
      <c r="G24">
        <f>SUM(D22:E32)</f>
        <v>286</v>
      </c>
      <c r="H24" s="24"/>
    </row>
    <row r="25" spans="1:8" ht="15.75" customHeight="1">
      <c r="A25" s="20"/>
      <c r="B25" s="200"/>
      <c r="C25" s="68">
        <v>9</v>
      </c>
      <c r="D25" s="67">
        <v>13</v>
      </c>
      <c r="E25" s="67">
        <v>13</v>
      </c>
      <c r="F25" s="67">
        <f t="shared" si="0"/>
        <v>26</v>
      </c>
      <c r="G25" s="18"/>
      <c r="H25" s="24"/>
    </row>
    <row r="26" spans="1:8" ht="15.75" customHeight="1">
      <c r="A26" s="20"/>
      <c r="B26" s="200"/>
      <c r="C26" s="68">
        <v>8</v>
      </c>
      <c r="D26" s="67">
        <v>13</v>
      </c>
      <c r="E26" s="67">
        <v>13</v>
      </c>
      <c r="F26" s="67">
        <f t="shared" si="0"/>
        <v>26</v>
      </c>
      <c r="G26" s="18"/>
      <c r="H26" s="24"/>
    </row>
    <row r="27" spans="1:8" ht="15.75" customHeight="1">
      <c r="A27" s="20"/>
      <c r="B27" s="200"/>
      <c r="C27" s="68">
        <v>7</v>
      </c>
      <c r="D27" s="67">
        <v>13</v>
      </c>
      <c r="E27" s="67">
        <v>13</v>
      </c>
      <c r="F27" s="67">
        <f t="shared" si="0"/>
        <v>26</v>
      </c>
      <c r="G27" s="18"/>
      <c r="H27" s="24"/>
    </row>
    <row r="28" spans="1:8" ht="15.75" customHeight="1">
      <c r="A28" s="20"/>
      <c r="B28" s="200"/>
      <c r="C28" s="68">
        <v>6</v>
      </c>
      <c r="D28" s="67">
        <v>13</v>
      </c>
      <c r="E28" s="67">
        <v>13</v>
      </c>
      <c r="F28" s="67">
        <f t="shared" si="0"/>
        <v>26</v>
      </c>
      <c r="G28" s="18"/>
      <c r="H28" s="24"/>
    </row>
    <row r="29" spans="1:8" ht="15.75" customHeight="1">
      <c r="A29" s="20"/>
      <c r="B29" s="200"/>
      <c r="C29" s="68">
        <v>5</v>
      </c>
      <c r="D29" s="67">
        <v>13</v>
      </c>
      <c r="E29" s="67">
        <v>13</v>
      </c>
      <c r="F29" s="67">
        <f t="shared" si="0"/>
        <v>26</v>
      </c>
      <c r="G29" s="18"/>
      <c r="H29" s="24"/>
    </row>
    <row r="30" spans="1:8" ht="15.75" customHeight="1">
      <c r="A30" s="20"/>
      <c r="B30" s="200"/>
      <c r="C30" s="68">
        <v>4</v>
      </c>
      <c r="D30" s="67">
        <v>13</v>
      </c>
      <c r="E30" s="67">
        <v>13</v>
      </c>
      <c r="F30" s="67">
        <f t="shared" si="0"/>
        <v>26</v>
      </c>
      <c r="G30" s="18"/>
      <c r="H30" s="24"/>
    </row>
    <row r="31" spans="1:8" ht="15.75" customHeight="1">
      <c r="A31" s="20"/>
      <c r="B31" s="200"/>
      <c r="C31" s="68">
        <v>3</v>
      </c>
      <c r="D31" s="67">
        <v>13</v>
      </c>
      <c r="E31" s="67">
        <v>13</v>
      </c>
      <c r="F31" s="67">
        <f t="shared" si="0"/>
        <v>26</v>
      </c>
      <c r="G31" s="18"/>
      <c r="H31" s="24"/>
    </row>
    <row r="32" spans="1:8" ht="15.75" customHeight="1">
      <c r="A32" s="20"/>
      <c r="B32" s="200"/>
      <c r="C32" s="68">
        <v>2</v>
      </c>
      <c r="D32" s="67">
        <v>13</v>
      </c>
      <c r="E32" s="67">
        <v>13</v>
      </c>
      <c r="F32" s="67">
        <f t="shared" si="0"/>
        <v>26</v>
      </c>
      <c r="G32" s="18"/>
      <c r="H32" s="24"/>
    </row>
    <row r="33" spans="1:8" ht="15.75">
      <c r="A33" s="20"/>
      <c r="B33" s="79"/>
      <c r="C33" s="68" t="s">
        <v>82</v>
      </c>
      <c r="D33" s="74" t="s">
        <v>11</v>
      </c>
      <c r="E33" s="74" t="s">
        <v>8</v>
      </c>
      <c r="F33" s="18"/>
      <c r="G33" s="18"/>
      <c r="H33" s="24"/>
    </row>
    <row r="34" spans="1:8" ht="15.75">
      <c r="A34" s="20"/>
      <c r="B34" s="79"/>
      <c r="C34" s="67" t="s">
        <v>83</v>
      </c>
      <c r="D34" s="116">
        <v>44805</v>
      </c>
      <c r="E34" s="113">
        <v>230</v>
      </c>
      <c r="F34" s="18"/>
      <c r="G34" s="18"/>
      <c r="H34" s="24"/>
    </row>
    <row r="35" spans="1:8" ht="15.75">
      <c r="A35" s="20"/>
      <c r="B35" s="79"/>
      <c r="C35" s="67"/>
      <c r="D35" s="116">
        <v>44835</v>
      </c>
      <c r="E35" s="113"/>
      <c r="F35" s="18"/>
      <c r="G35" s="18"/>
      <c r="H35" s="24"/>
    </row>
    <row r="36" spans="1:8" ht="15.75">
      <c r="A36" s="20"/>
      <c r="B36" s="79"/>
      <c r="C36" s="67"/>
      <c r="D36" s="116">
        <v>44866</v>
      </c>
      <c r="E36" s="113">
        <f>G24-E34</f>
        <v>56</v>
      </c>
      <c r="F36" s="18"/>
      <c r="G36" s="18"/>
      <c r="H36" s="24"/>
    </row>
    <row r="37" spans="1:8" ht="15.75">
      <c r="A37" s="20"/>
      <c r="B37" s="79"/>
      <c r="C37" s="113"/>
      <c r="D37" s="116">
        <v>44896</v>
      </c>
      <c r="E37" s="113"/>
      <c r="F37" s="18"/>
      <c r="G37" s="18"/>
      <c r="H37" s="24"/>
    </row>
    <row r="38" spans="1:8" ht="15.75">
      <c r="A38" s="20"/>
      <c r="B38" s="79"/>
      <c r="C38" s="18"/>
      <c r="D38" s="114"/>
      <c r="E38" s="18"/>
      <c r="F38" s="18"/>
      <c r="G38" s="18"/>
      <c r="H38" s="24"/>
    </row>
    <row r="39" spans="1:8">
      <c r="A39" s="20"/>
      <c r="C39" s="18"/>
      <c r="D39" s="114"/>
      <c r="E39" s="18"/>
      <c r="F39" s="18"/>
      <c r="G39" s="18"/>
      <c r="H39" s="24"/>
    </row>
    <row r="40" spans="1:8" ht="15.75">
      <c r="A40" s="20"/>
      <c r="B40" s="92"/>
      <c r="C40" s="92"/>
      <c r="D40" s="115"/>
      <c r="E40" s="18"/>
      <c r="F40" s="18"/>
      <c r="G40" s="11"/>
      <c r="H40" s="26"/>
    </row>
    <row r="41" spans="1:8" ht="15.75">
      <c r="A41" s="20"/>
      <c r="B41" s="92"/>
      <c r="C41" s="92"/>
      <c r="D41" s="115"/>
      <c r="E41" s="18"/>
      <c r="F41" s="18"/>
      <c r="G41" s="11"/>
      <c r="H41" s="26"/>
    </row>
    <row r="42" spans="1:8" ht="15.75">
      <c r="A42" s="20"/>
      <c r="B42" s="92"/>
      <c r="C42" s="92"/>
      <c r="D42" s="115"/>
      <c r="E42" s="18"/>
      <c r="F42" s="18"/>
      <c r="G42" s="11"/>
      <c r="H42" s="26"/>
    </row>
    <row r="43" spans="1:8" ht="15.75">
      <c r="A43" s="20"/>
      <c r="B43" s="92"/>
      <c r="C43" s="92"/>
      <c r="D43" s="92"/>
      <c r="E43" s="18"/>
      <c r="F43" s="18"/>
      <c r="G43" s="11"/>
      <c r="H43" s="26"/>
    </row>
    <row r="44" spans="1:8" ht="15.75">
      <c r="A44" s="20"/>
      <c r="B44" s="92"/>
      <c r="C44" s="92"/>
      <c r="D44" s="92"/>
      <c r="E44" s="18"/>
      <c r="F44" s="18"/>
      <c r="G44" s="11"/>
      <c r="H44" s="26"/>
    </row>
    <row r="45" spans="1:8" ht="15.75">
      <c r="A45" s="20"/>
      <c r="B45" s="92"/>
      <c r="C45" s="92"/>
      <c r="D45" s="92"/>
      <c r="E45" s="18"/>
      <c r="F45" s="18"/>
      <c r="G45" s="11"/>
      <c r="H45" s="26"/>
    </row>
    <row r="46" spans="1:8" ht="15.75">
      <c r="A46" s="20"/>
      <c r="B46" s="92"/>
      <c r="C46" s="92"/>
      <c r="D46" s="92"/>
      <c r="E46" s="18"/>
      <c r="F46" s="18"/>
      <c r="G46" s="11"/>
      <c r="H46" s="26"/>
    </row>
    <row r="47" spans="1:8" ht="15.75">
      <c r="A47" s="20"/>
      <c r="B47" s="92"/>
      <c r="C47" s="92"/>
      <c r="D47" s="92"/>
      <c r="E47" s="18"/>
      <c r="F47" s="18"/>
      <c r="G47" s="11"/>
      <c r="H47" s="26"/>
    </row>
    <row r="48" spans="1:8" ht="15.75">
      <c r="A48" s="20"/>
      <c r="B48" s="92"/>
      <c r="C48" s="92"/>
      <c r="D48" s="92"/>
      <c r="E48" s="18"/>
      <c r="F48" s="18"/>
      <c r="G48" s="11"/>
      <c r="H48" s="26"/>
    </row>
    <row r="49" spans="1:8" ht="15.75">
      <c r="A49" s="20"/>
      <c r="B49" s="92"/>
      <c r="C49" s="92"/>
      <c r="D49" s="92"/>
      <c r="E49" s="18"/>
      <c r="F49" s="18"/>
      <c r="G49" s="11"/>
      <c r="H49" s="26"/>
    </row>
    <row r="50" spans="1:8" ht="15.75">
      <c r="A50" s="20"/>
      <c r="B50" s="92"/>
      <c r="C50" s="92"/>
      <c r="D50" s="92"/>
      <c r="E50" s="18"/>
      <c r="F50" s="18"/>
      <c r="G50" s="11"/>
      <c r="H50" s="26"/>
    </row>
    <row r="51" spans="1:8" ht="15.75">
      <c r="A51" s="20"/>
      <c r="B51" s="92"/>
      <c r="C51" s="92"/>
      <c r="D51" s="92"/>
      <c r="E51" s="18"/>
      <c r="F51" s="18"/>
      <c r="G51" s="11"/>
      <c r="H51" s="26"/>
    </row>
    <row r="52" spans="1:8" ht="15.75">
      <c r="A52" s="20"/>
      <c r="B52" s="10"/>
      <c r="C52" s="90"/>
      <c r="D52" s="90"/>
      <c r="E52" s="90"/>
      <c r="F52" s="21"/>
      <c r="G52" s="93"/>
      <c r="H52" s="22"/>
    </row>
    <row r="53" spans="1:8" ht="15.75">
      <c r="A53" s="65" t="s">
        <v>30</v>
      </c>
      <c r="B53" s="33"/>
      <c r="C53" s="34"/>
      <c r="D53" s="35"/>
      <c r="E53" s="36"/>
      <c r="F53" s="34"/>
      <c r="G53" s="34"/>
      <c r="H53" s="54"/>
    </row>
    <row r="54" spans="1:8" ht="15" customHeight="1">
      <c r="A54" s="193" t="s">
        <v>79</v>
      </c>
      <c r="B54" s="194"/>
      <c r="C54" s="194"/>
      <c r="D54" s="194"/>
      <c r="E54" s="194"/>
      <c r="F54" s="194"/>
      <c r="G54" s="194"/>
      <c r="H54" s="195"/>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B8" sqref="B8:F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ht="7.5" customHeight="1">
      <c r="A5" s="17"/>
      <c r="B5" s="18"/>
      <c r="C5" s="85"/>
      <c r="D5" s="85"/>
      <c r="E5" s="9"/>
      <c r="F5" s="85"/>
      <c r="G5" s="85"/>
      <c r="H5" s="19"/>
    </row>
    <row r="6" spans="1:8">
      <c r="A6" s="86">
        <v>1</v>
      </c>
      <c r="B6" s="186" t="s">
        <v>31</v>
      </c>
      <c r="C6" s="186"/>
      <c r="D6" s="186"/>
      <c r="E6" s="186"/>
      <c r="F6" s="186"/>
      <c r="G6" s="186"/>
      <c r="H6" s="187"/>
    </row>
    <row r="7" spans="1:8" ht="49.5" customHeight="1">
      <c r="A7" s="87">
        <v>603</v>
      </c>
      <c r="B7" s="202" t="s">
        <v>62</v>
      </c>
      <c r="C7" s="202"/>
      <c r="D7" s="202"/>
      <c r="E7" s="202"/>
      <c r="F7" s="202"/>
      <c r="G7" s="202"/>
      <c r="H7" s="203"/>
    </row>
    <row r="8" spans="1:8" ht="15.75" customHeight="1">
      <c r="A8" s="88"/>
      <c r="B8" s="196"/>
      <c r="C8" s="197"/>
      <c r="D8" s="197"/>
      <c r="E8" s="197"/>
      <c r="F8" s="197"/>
      <c r="G8" s="89" t="s">
        <v>32</v>
      </c>
      <c r="H8" s="94" t="s">
        <v>4</v>
      </c>
    </row>
    <row r="9" spans="1:8">
      <c r="A9" s="20"/>
      <c r="B9" s="10"/>
      <c r="C9" s="198"/>
      <c r="D9" s="198"/>
      <c r="E9" s="198"/>
      <c r="F9" s="21"/>
      <c r="G9" s="90"/>
      <c r="H9" s="22"/>
    </row>
    <row r="10" spans="1:8">
      <c r="B10" s="100" t="s">
        <v>21</v>
      </c>
      <c r="C10" s="199" t="s">
        <v>46</v>
      </c>
      <c r="D10" s="199"/>
      <c r="E10" s="199"/>
      <c r="F10" s="21"/>
      <c r="G10" s="90"/>
      <c r="H10" s="22"/>
    </row>
    <row r="11" spans="1:8" ht="15.75">
      <c r="A11" s="20"/>
      <c r="B11" s="55" t="s">
        <v>22</v>
      </c>
      <c r="C11" s="55"/>
      <c r="D11" s="55" t="s">
        <v>33</v>
      </c>
      <c r="E11" s="56" t="s">
        <v>23</v>
      </c>
      <c r="F11" s="56" t="s">
        <v>24</v>
      </c>
      <c r="G11" s="56" t="s">
        <v>5</v>
      </c>
      <c r="H11" s="22"/>
    </row>
    <row r="12" spans="1:8">
      <c r="A12" s="32"/>
      <c r="B12" s="95" t="s">
        <v>87</v>
      </c>
      <c r="C12" s="58"/>
      <c r="D12" s="57"/>
      <c r="E12" s="59"/>
      <c r="F12" s="60"/>
      <c r="G12" s="60"/>
      <c r="H12" s="22"/>
    </row>
    <row r="13" spans="1:8" ht="15.75">
      <c r="A13" s="20"/>
      <c r="B13" s="61" t="s">
        <v>5</v>
      </c>
      <c r="C13" s="62"/>
      <c r="D13" s="62"/>
      <c r="E13" s="62"/>
      <c r="F13" s="62"/>
      <c r="G13" s="91">
        <f>SUM(G12:G12)</f>
        <v>0</v>
      </c>
      <c r="H13" s="22"/>
    </row>
    <row r="14" spans="1:8">
      <c r="A14" s="20"/>
      <c r="B14" s="18"/>
      <c r="C14" s="18"/>
      <c r="D14" s="18"/>
      <c r="E14" s="18"/>
      <c r="F14" s="18"/>
      <c r="G14" s="18"/>
      <c r="H14" s="22"/>
    </row>
    <row r="15" spans="1:8" ht="15.75">
      <c r="A15" s="23"/>
      <c r="B15" s="63" t="s">
        <v>25</v>
      </c>
      <c r="C15" s="64">
        <v>374</v>
      </c>
      <c r="D15" s="18" t="s">
        <v>88</v>
      </c>
      <c r="E15" s="18"/>
      <c r="F15" s="18"/>
      <c r="G15" s="18"/>
      <c r="H15" s="24"/>
    </row>
    <row r="16" spans="1:8" ht="15.75">
      <c r="A16" s="25"/>
      <c r="B16" s="63" t="s">
        <v>26</v>
      </c>
      <c r="C16" s="64">
        <v>374</v>
      </c>
      <c r="D16" s="18"/>
      <c r="E16" s="18"/>
      <c r="F16" s="18"/>
      <c r="G16" s="18"/>
      <c r="H16" s="24"/>
    </row>
    <row r="17" spans="1:8" ht="15.75">
      <c r="A17" s="25"/>
      <c r="B17" s="63" t="s">
        <v>27</v>
      </c>
      <c r="C17" s="64">
        <f>C15-C16</f>
        <v>0</v>
      </c>
      <c r="D17" s="18"/>
      <c r="E17" s="18"/>
      <c r="F17" s="18"/>
      <c r="G17" s="18"/>
      <c r="H17" s="24"/>
    </row>
    <row r="18" spans="1:8" ht="15.75">
      <c r="A18" s="81"/>
      <c r="B18" s="63" t="s">
        <v>28</v>
      </c>
      <c r="C18" s="64"/>
      <c r="D18" s="18"/>
      <c r="E18" s="18"/>
      <c r="F18" s="18"/>
      <c r="G18" s="18"/>
      <c r="H18" s="24"/>
    </row>
    <row r="19" spans="1:8" ht="15.75">
      <c r="A19" s="81"/>
      <c r="B19" s="63" t="s">
        <v>29</v>
      </c>
      <c r="C19" s="64">
        <f>G12</f>
        <v>0</v>
      </c>
      <c r="D19" s="18"/>
      <c r="E19" s="18"/>
      <c r="F19" s="18"/>
      <c r="G19" s="18"/>
      <c r="H19" s="24"/>
    </row>
    <row r="20" spans="1:8" ht="15.75">
      <c r="A20" s="81"/>
      <c r="B20" s="79"/>
      <c r="H20" s="24"/>
    </row>
    <row r="21" spans="1:8" ht="15.75" customHeight="1">
      <c r="A21" s="81"/>
      <c r="B21" s="200" t="s">
        <v>78</v>
      </c>
      <c r="C21" s="67" t="s">
        <v>81</v>
      </c>
      <c r="D21" s="68" t="s">
        <v>80</v>
      </c>
      <c r="E21" s="68" t="s">
        <v>53</v>
      </c>
      <c r="F21" s="117" t="s">
        <v>86</v>
      </c>
      <c r="H21" s="24"/>
    </row>
    <row r="22" spans="1:8">
      <c r="A22" s="81"/>
      <c r="B22" s="200"/>
      <c r="C22" s="68">
        <v>12</v>
      </c>
      <c r="D22" s="67">
        <v>17</v>
      </c>
      <c r="E22" s="67">
        <v>17</v>
      </c>
      <c r="F22" s="67">
        <f>D22+E22</f>
        <v>34</v>
      </c>
      <c r="H22" s="24"/>
    </row>
    <row r="23" spans="1:8">
      <c r="A23" s="81"/>
      <c r="B23" s="200"/>
      <c r="C23" s="68">
        <v>11</v>
      </c>
      <c r="D23" s="67">
        <v>17</v>
      </c>
      <c r="E23" s="67">
        <v>17</v>
      </c>
      <c r="F23" s="67">
        <f t="shared" ref="F23:F32" si="0">D23+E23</f>
        <v>34</v>
      </c>
      <c r="H23" s="142"/>
    </row>
    <row r="24" spans="1:8">
      <c r="A24" s="81"/>
      <c r="B24" s="200"/>
      <c r="C24" s="68">
        <v>10</v>
      </c>
      <c r="D24" s="67">
        <v>17</v>
      </c>
      <c r="E24" s="67">
        <v>17</v>
      </c>
      <c r="F24" s="67">
        <f t="shared" si="0"/>
        <v>34</v>
      </c>
      <c r="H24" s="24"/>
    </row>
    <row r="25" spans="1:8" ht="15.75" customHeight="1">
      <c r="A25" s="20"/>
      <c r="B25" s="200"/>
      <c r="C25" s="68">
        <v>9</v>
      </c>
      <c r="D25" s="67">
        <v>17</v>
      </c>
      <c r="E25" s="67">
        <v>17</v>
      </c>
      <c r="F25" s="67">
        <f t="shared" si="0"/>
        <v>34</v>
      </c>
      <c r="G25" s="18"/>
      <c r="H25" s="24"/>
    </row>
    <row r="26" spans="1:8" ht="15.75" customHeight="1">
      <c r="A26" s="20"/>
      <c r="B26" s="200"/>
      <c r="C26" s="68">
        <v>8</v>
      </c>
      <c r="D26" s="67">
        <v>17</v>
      </c>
      <c r="E26" s="67">
        <v>17</v>
      </c>
      <c r="F26" s="67">
        <f t="shared" si="0"/>
        <v>34</v>
      </c>
      <c r="G26" s="18"/>
      <c r="H26" s="24"/>
    </row>
    <row r="27" spans="1:8" ht="15.75" customHeight="1">
      <c r="A27" s="20"/>
      <c r="B27" s="200"/>
      <c r="C27" s="68">
        <v>7</v>
      </c>
      <c r="D27" s="67">
        <v>17</v>
      </c>
      <c r="E27" s="67">
        <v>17</v>
      </c>
      <c r="F27" s="67">
        <f t="shared" si="0"/>
        <v>34</v>
      </c>
      <c r="G27" s="18"/>
      <c r="H27" s="24"/>
    </row>
    <row r="28" spans="1:8" ht="15.75" customHeight="1">
      <c r="A28" s="20"/>
      <c r="B28" s="200"/>
      <c r="C28" s="68">
        <v>6</v>
      </c>
      <c r="D28" s="67">
        <v>17</v>
      </c>
      <c r="E28" s="67">
        <v>17</v>
      </c>
      <c r="F28" s="67">
        <f t="shared" si="0"/>
        <v>34</v>
      </c>
      <c r="G28" s="18"/>
      <c r="H28" s="24"/>
    </row>
    <row r="29" spans="1:8" ht="15.75" customHeight="1">
      <c r="A29" s="20"/>
      <c r="B29" s="200"/>
      <c r="C29" s="68">
        <v>5</v>
      </c>
      <c r="D29" s="67">
        <v>17</v>
      </c>
      <c r="E29" s="67">
        <v>17</v>
      </c>
      <c r="F29" s="67">
        <f t="shared" si="0"/>
        <v>34</v>
      </c>
      <c r="G29" s="18"/>
      <c r="H29" s="24"/>
    </row>
    <row r="30" spans="1:8" ht="15.75" customHeight="1">
      <c r="A30" s="20"/>
      <c r="B30" s="200"/>
      <c r="C30" s="68">
        <v>4</v>
      </c>
      <c r="D30" s="67">
        <v>17</v>
      </c>
      <c r="E30" s="67">
        <v>17</v>
      </c>
      <c r="F30" s="67">
        <f t="shared" si="0"/>
        <v>34</v>
      </c>
      <c r="G30" s="18"/>
      <c r="H30" s="24"/>
    </row>
    <row r="31" spans="1:8" ht="15.75" customHeight="1">
      <c r="A31" s="20"/>
      <c r="B31" s="200"/>
      <c r="C31" s="68">
        <v>3</v>
      </c>
      <c r="D31" s="67">
        <v>17</v>
      </c>
      <c r="E31" s="67">
        <v>17</v>
      </c>
      <c r="F31" s="67">
        <f t="shared" si="0"/>
        <v>34</v>
      </c>
      <c r="G31" s="18"/>
      <c r="H31" s="24"/>
    </row>
    <row r="32" spans="1:8" ht="15.75" customHeight="1">
      <c r="A32" s="20"/>
      <c r="B32" s="200"/>
      <c r="C32" s="68">
        <v>2</v>
      </c>
      <c r="D32" s="67">
        <v>17</v>
      </c>
      <c r="E32" s="67">
        <v>17</v>
      </c>
      <c r="F32" s="67">
        <f t="shared" si="0"/>
        <v>34</v>
      </c>
      <c r="G32" s="18"/>
      <c r="H32" s="24"/>
    </row>
    <row r="33" spans="1:8" ht="15.75">
      <c r="A33" s="20"/>
      <c r="B33" s="79"/>
      <c r="C33" s="68" t="s">
        <v>82</v>
      </c>
      <c r="D33" s="74" t="s">
        <v>11</v>
      </c>
      <c r="E33" s="74" t="s">
        <v>8</v>
      </c>
      <c r="F33" s="18"/>
      <c r="G33" s="18"/>
      <c r="H33" s="24"/>
    </row>
    <row r="34" spans="1:8" ht="15.75">
      <c r="A34" s="20"/>
      <c r="B34" s="79"/>
      <c r="C34" s="67" t="s">
        <v>83</v>
      </c>
      <c r="D34" s="116">
        <v>44805</v>
      </c>
      <c r="E34" s="113">
        <f>F34+G34</f>
        <v>254</v>
      </c>
      <c r="F34" s="18">
        <v>180</v>
      </c>
      <c r="G34" s="18">
        <v>74</v>
      </c>
      <c r="H34" s="24"/>
    </row>
    <row r="35" spans="1:8" ht="15.75">
      <c r="A35" s="20"/>
      <c r="B35" s="79"/>
      <c r="C35" s="67"/>
      <c r="D35" s="116">
        <v>44835</v>
      </c>
      <c r="E35" s="113"/>
      <c r="F35" s="18">
        <f>374-E34</f>
        <v>120</v>
      </c>
      <c r="G35" s="18"/>
      <c r="H35" s="24"/>
    </row>
    <row r="36" spans="1:8" ht="15.75">
      <c r="A36" s="20"/>
      <c r="B36" s="79"/>
      <c r="C36" s="67"/>
      <c r="D36" s="116">
        <v>44866</v>
      </c>
      <c r="E36" s="113">
        <f>F35</f>
        <v>120</v>
      </c>
      <c r="F36" s="18"/>
      <c r="G36" s="18"/>
      <c r="H36" s="24"/>
    </row>
    <row r="37" spans="1:8" ht="15.75">
      <c r="A37" s="20"/>
      <c r="B37" s="79"/>
      <c r="C37" s="113"/>
      <c r="D37" s="116">
        <v>44896</v>
      </c>
      <c r="E37" s="113"/>
      <c r="F37" s="18"/>
      <c r="G37" s="18"/>
      <c r="H37" s="24"/>
    </row>
    <row r="38" spans="1:8" ht="15.75">
      <c r="A38" s="20"/>
      <c r="B38" s="79"/>
      <c r="C38" s="18"/>
      <c r="D38" s="114"/>
      <c r="E38" s="18"/>
      <c r="F38" s="18"/>
      <c r="G38" s="18"/>
      <c r="H38" s="24"/>
    </row>
    <row r="39" spans="1:8">
      <c r="A39" s="20"/>
      <c r="C39" s="18"/>
      <c r="D39" s="114"/>
      <c r="E39" s="18"/>
      <c r="F39" s="18"/>
      <c r="G39" s="18"/>
      <c r="H39" s="24"/>
    </row>
    <row r="40" spans="1:8" ht="15.75">
      <c r="A40" s="20"/>
      <c r="B40" s="92"/>
      <c r="C40" s="92"/>
      <c r="D40" s="115"/>
      <c r="E40" s="18"/>
      <c r="F40" s="18"/>
      <c r="G40" s="11"/>
      <c r="H40" s="26"/>
    </row>
    <row r="41" spans="1:8" ht="15.75">
      <c r="A41" s="20"/>
      <c r="B41" s="92"/>
      <c r="C41" s="92"/>
      <c r="D41" s="115"/>
      <c r="E41" s="18"/>
      <c r="F41" s="18"/>
      <c r="G41" s="11"/>
      <c r="H41" s="26"/>
    </row>
    <row r="42" spans="1:8" ht="15.75">
      <c r="A42" s="20"/>
      <c r="B42" s="92"/>
      <c r="C42" s="92"/>
      <c r="D42" s="115"/>
      <c r="E42" s="18"/>
      <c r="F42" s="18"/>
      <c r="G42" s="11"/>
      <c r="H42" s="26"/>
    </row>
    <row r="43" spans="1:8" ht="15.75">
      <c r="A43" s="20"/>
      <c r="B43" s="92"/>
      <c r="C43" s="92"/>
      <c r="D43" s="92"/>
      <c r="E43" s="18"/>
      <c r="F43" s="18"/>
      <c r="G43" s="11"/>
      <c r="H43" s="26"/>
    </row>
    <row r="44" spans="1:8" ht="15.75">
      <c r="A44" s="20"/>
      <c r="B44" s="92"/>
      <c r="C44" s="92"/>
      <c r="D44" s="92"/>
      <c r="E44" s="18"/>
      <c r="F44" s="18"/>
      <c r="G44" s="11"/>
      <c r="H44" s="26"/>
    </row>
    <row r="45" spans="1:8" ht="15.75">
      <c r="A45" s="20"/>
      <c r="B45" s="92"/>
      <c r="C45" s="92"/>
      <c r="D45" s="92"/>
      <c r="E45" s="18"/>
      <c r="F45" s="18"/>
      <c r="G45" s="11"/>
      <c r="H45" s="26"/>
    </row>
    <row r="46" spans="1:8" ht="15.75">
      <c r="A46" s="20"/>
      <c r="B46" s="92"/>
      <c r="C46" s="92"/>
      <c r="D46" s="92"/>
      <c r="E46" s="18"/>
      <c r="F46" s="18"/>
      <c r="G46" s="11"/>
      <c r="H46" s="26"/>
    </row>
    <row r="47" spans="1:8" ht="15.75">
      <c r="A47" s="20"/>
      <c r="B47" s="92"/>
      <c r="C47" s="92"/>
      <c r="D47" s="92"/>
      <c r="E47" s="18"/>
      <c r="F47" s="18"/>
      <c r="G47" s="11"/>
      <c r="H47" s="26"/>
    </row>
    <row r="48" spans="1:8" ht="15.75">
      <c r="A48" s="20"/>
      <c r="B48" s="92"/>
      <c r="C48" s="92"/>
      <c r="D48" s="92"/>
      <c r="E48" s="18"/>
      <c r="F48" s="18"/>
      <c r="G48" s="11"/>
      <c r="H48" s="26"/>
    </row>
    <row r="49" spans="1:8" ht="15.75">
      <c r="A49" s="20"/>
      <c r="B49" s="92"/>
      <c r="C49" s="92"/>
      <c r="D49" s="92"/>
      <c r="E49" s="18"/>
      <c r="F49" s="18"/>
      <c r="G49" s="11"/>
      <c r="H49" s="26"/>
    </row>
    <row r="50" spans="1:8" ht="15.75">
      <c r="A50" s="20"/>
      <c r="B50" s="92"/>
      <c r="C50" s="92"/>
      <c r="D50" s="92"/>
      <c r="E50" s="18"/>
      <c r="F50" s="18"/>
      <c r="G50" s="11"/>
      <c r="H50" s="26"/>
    </row>
    <row r="51" spans="1:8" ht="15.75">
      <c r="A51" s="20"/>
      <c r="B51" s="92"/>
      <c r="C51" s="92"/>
      <c r="D51" s="92"/>
      <c r="E51" s="18"/>
      <c r="F51" s="18"/>
      <c r="G51" s="11"/>
      <c r="H51" s="26"/>
    </row>
    <row r="52" spans="1:8" ht="15.75">
      <c r="A52" s="20"/>
      <c r="B52" s="10"/>
      <c r="C52" s="90"/>
      <c r="D52" s="90"/>
      <c r="E52" s="90"/>
      <c r="F52" s="21"/>
      <c r="G52" s="93"/>
      <c r="H52" s="22"/>
    </row>
    <row r="53" spans="1:8" ht="15.75">
      <c r="A53" s="65" t="s">
        <v>30</v>
      </c>
      <c r="B53" s="33"/>
      <c r="C53" s="34"/>
      <c r="D53" s="35"/>
      <c r="E53" s="36"/>
      <c r="F53" s="34"/>
      <c r="G53" s="34"/>
      <c r="H53" s="54"/>
    </row>
    <row r="54" spans="1:8" ht="15" customHeight="1">
      <c r="A54" s="193" t="s">
        <v>79</v>
      </c>
      <c r="B54" s="194"/>
      <c r="C54" s="194"/>
      <c r="D54" s="194"/>
      <c r="E54" s="194"/>
      <c r="F54" s="194"/>
      <c r="G54" s="194"/>
      <c r="H54" s="195"/>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D15" sqref="D1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ht="7.5" customHeight="1">
      <c r="A5" s="17"/>
      <c r="B5" s="18"/>
      <c r="C5" s="85"/>
      <c r="D5" s="85"/>
      <c r="E5" s="9"/>
      <c r="F5" s="85"/>
      <c r="G5" s="85"/>
      <c r="H5" s="19"/>
    </row>
    <row r="6" spans="1:8">
      <c r="A6" s="86">
        <v>1</v>
      </c>
      <c r="B6" s="186" t="s">
        <v>31</v>
      </c>
      <c r="C6" s="186"/>
      <c r="D6" s="186"/>
      <c r="E6" s="186"/>
      <c r="F6" s="186"/>
      <c r="G6" s="186"/>
      <c r="H6" s="187"/>
    </row>
    <row r="7" spans="1:8" ht="49.5" customHeight="1">
      <c r="A7" s="87">
        <v>604</v>
      </c>
      <c r="B7" s="204" t="s">
        <v>63</v>
      </c>
      <c r="C7" s="204"/>
      <c r="D7" s="204"/>
      <c r="E7" s="204"/>
      <c r="F7" s="204"/>
      <c r="G7" s="204"/>
      <c r="H7" s="205"/>
    </row>
    <row r="8" spans="1:8" ht="15.75" customHeight="1">
      <c r="A8" s="88"/>
      <c r="B8" s="196"/>
      <c r="C8" s="197"/>
      <c r="D8" s="197"/>
      <c r="E8" s="197"/>
      <c r="F8" s="197"/>
      <c r="G8" s="89" t="s">
        <v>32</v>
      </c>
      <c r="H8" s="94" t="s">
        <v>4</v>
      </c>
    </row>
    <row r="9" spans="1:8">
      <c r="A9" s="20"/>
      <c r="B9" s="10"/>
      <c r="C9" s="198"/>
      <c r="D9" s="198"/>
      <c r="E9" s="198"/>
      <c r="F9" s="21"/>
      <c r="G9" s="90"/>
      <c r="H9" s="22"/>
    </row>
    <row r="10" spans="1:8">
      <c r="B10" s="100" t="s">
        <v>21</v>
      </c>
      <c r="C10" s="199" t="s">
        <v>46</v>
      </c>
      <c r="D10" s="199"/>
      <c r="E10" s="199"/>
      <c r="F10" s="21"/>
      <c r="G10" s="90"/>
      <c r="H10" s="22"/>
    </row>
    <row r="11" spans="1:8" ht="15.75">
      <c r="A11" s="20"/>
      <c r="B11" s="55" t="s">
        <v>22</v>
      </c>
      <c r="C11" s="55"/>
      <c r="D11" s="55" t="s">
        <v>33</v>
      </c>
      <c r="E11" s="56" t="s">
        <v>23</v>
      </c>
      <c r="F11" s="56" t="s">
        <v>24</v>
      </c>
      <c r="G11" s="56" t="s">
        <v>5</v>
      </c>
      <c r="H11" s="22"/>
    </row>
    <row r="12" spans="1:8">
      <c r="A12" s="32"/>
      <c r="B12" s="95" t="s">
        <v>101</v>
      </c>
      <c r="C12" s="58"/>
      <c r="D12" s="57"/>
      <c r="E12" s="59"/>
      <c r="F12" s="60"/>
      <c r="G12" s="60"/>
      <c r="H12" s="22"/>
    </row>
    <row r="13" spans="1:8" ht="15.75">
      <c r="A13" s="20"/>
      <c r="B13" s="61" t="s">
        <v>5</v>
      </c>
      <c r="C13" s="62"/>
      <c r="D13" s="62"/>
      <c r="E13" s="62"/>
      <c r="F13" s="62"/>
      <c r="G13" s="91">
        <f>SUM(G12:G12)</f>
        <v>0</v>
      </c>
      <c r="H13" s="22"/>
    </row>
    <row r="14" spans="1:8">
      <c r="A14" s="20"/>
      <c r="B14" s="18"/>
      <c r="C14" s="18"/>
      <c r="D14" s="18"/>
      <c r="E14" s="18"/>
      <c r="F14" s="18"/>
      <c r="G14" s="18"/>
      <c r="H14" s="22"/>
    </row>
    <row r="15" spans="1:8" ht="15.75">
      <c r="A15" s="23"/>
      <c r="B15" s="63" t="s">
        <v>25</v>
      </c>
      <c r="C15" s="64">
        <v>34.200000000000003</v>
      </c>
      <c r="D15" s="18"/>
      <c r="E15" s="18"/>
      <c r="F15" s="18"/>
      <c r="G15" s="18"/>
      <c r="H15" s="24"/>
    </row>
    <row r="16" spans="1:8" ht="15.75">
      <c r="A16" s="25"/>
      <c r="B16" s="63" t="s">
        <v>26</v>
      </c>
      <c r="C16" s="64">
        <v>34.200000000000003</v>
      </c>
      <c r="D16" s="18"/>
      <c r="E16" s="18"/>
      <c r="F16" s="18"/>
      <c r="G16" s="18"/>
      <c r="H16" s="24"/>
    </row>
    <row r="17" spans="1:10" ht="15.75">
      <c r="A17" s="25"/>
      <c r="B17" s="63" t="s">
        <v>27</v>
      </c>
      <c r="C17" s="64">
        <f>C15-C16</f>
        <v>0</v>
      </c>
      <c r="D17" s="18"/>
      <c r="E17" s="18"/>
      <c r="F17" s="18"/>
      <c r="G17" s="18"/>
      <c r="H17" s="24"/>
    </row>
    <row r="18" spans="1:10" ht="15.75">
      <c r="A18" s="81"/>
      <c r="B18" s="63" t="s">
        <v>28</v>
      </c>
      <c r="C18" s="64"/>
      <c r="D18" s="18"/>
      <c r="E18" s="18"/>
      <c r="F18" s="18"/>
      <c r="G18" s="18"/>
      <c r="H18" s="24"/>
    </row>
    <row r="19" spans="1:10" ht="15.75">
      <c r="A19" s="81"/>
      <c r="B19" s="63" t="s">
        <v>29</v>
      </c>
      <c r="C19" s="64">
        <f>G12</f>
        <v>0</v>
      </c>
      <c r="D19" s="18"/>
      <c r="E19" s="18"/>
      <c r="F19" s="18"/>
      <c r="G19" s="18"/>
      <c r="H19" s="24"/>
    </row>
    <row r="20" spans="1:10" ht="15.75">
      <c r="A20" s="81"/>
      <c r="B20" s="79"/>
      <c r="H20" s="24"/>
    </row>
    <row r="21" spans="1:10" ht="15.75" customHeight="1">
      <c r="A21" s="81"/>
      <c r="B21" s="200" t="s">
        <v>78</v>
      </c>
      <c r="C21" s="67" t="s">
        <v>81</v>
      </c>
      <c r="D21" s="68" t="s">
        <v>80</v>
      </c>
      <c r="E21" s="68" t="s">
        <v>53</v>
      </c>
      <c r="F21" s="117" t="s">
        <v>86</v>
      </c>
      <c r="G21" t="s">
        <v>100</v>
      </c>
      <c r="H21" s="24"/>
    </row>
    <row r="22" spans="1:10">
      <c r="A22" s="81"/>
      <c r="B22" s="200"/>
      <c r="C22" s="68">
        <v>12</v>
      </c>
      <c r="D22" s="143">
        <v>1.5545454545454547</v>
      </c>
      <c r="E22" s="143">
        <v>1.5545454545454547</v>
      </c>
      <c r="F22" s="143">
        <f>D22+E22</f>
        <v>3.1090909090909093</v>
      </c>
      <c r="H22" s="24"/>
    </row>
    <row r="23" spans="1:10">
      <c r="A23" s="81"/>
      <c r="B23" s="200"/>
      <c r="C23" s="68">
        <v>11</v>
      </c>
      <c r="D23" s="143">
        <v>1.5545454545454547</v>
      </c>
      <c r="E23" s="143">
        <v>1.5545454545454547</v>
      </c>
      <c r="F23" s="143">
        <f t="shared" ref="F23:F32" si="0">D23+E23</f>
        <v>3.1090909090909093</v>
      </c>
      <c r="G23" s="144">
        <v>21.763636363636365</v>
      </c>
      <c r="H23" s="145">
        <v>21.763636363636365</v>
      </c>
    </row>
    <row r="24" spans="1:10">
      <c r="A24" s="81"/>
      <c r="B24" s="200"/>
      <c r="C24" s="68">
        <v>10</v>
      </c>
      <c r="D24" s="143">
        <v>1.5545454545454547</v>
      </c>
      <c r="E24" s="143">
        <v>1.5545454545454547</v>
      </c>
      <c r="F24" s="143">
        <f t="shared" si="0"/>
        <v>3.1090909090909093</v>
      </c>
      <c r="H24" s="24"/>
      <c r="J24">
        <f>34.2/22</f>
        <v>1.5545454545454547</v>
      </c>
    </row>
    <row r="25" spans="1:10" ht="15.75" customHeight="1">
      <c r="A25" s="20"/>
      <c r="B25" s="200"/>
      <c r="C25" s="68">
        <v>9</v>
      </c>
      <c r="D25" s="143">
        <v>1.5545454545454547</v>
      </c>
      <c r="E25" s="143">
        <v>1.5545454545454547</v>
      </c>
      <c r="F25" s="143">
        <f t="shared" si="0"/>
        <v>3.1090909090909093</v>
      </c>
      <c r="G25" s="18"/>
      <c r="H25" s="24"/>
    </row>
    <row r="26" spans="1:10" ht="15.75" customHeight="1">
      <c r="A26" s="20"/>
      <c r="B26" s="200"/>
      <c r="C26" s="68">
        <v>8</v>
      </c>
      <c r="D26" s="143">
        <v>1.5545454545454547</v>
      </c>
      <c r="E26" s="143">
        <v>1.5545454545454547</v>
      </c>
      <c r="F26" s="143">
        <f t="shared" si="0"/>
        <v>3.1090909090909093</v>
      </c>
      <c r="G26" s="18"/>
      <c r="H26" s="24"/>
    </row>
    <row r="27" spans="1:10" ht="15.75" customHeight="1">
      <c r="A27" s="20"/>
      <c r="B27" s="200"/>
      <c r="C27" s="68">
        <v>7</v>
      </c>
      <c r="D27" s="143">
        <v>1.5545454545454547</v>
      </c>
      <c r="E27" s="143">
        <v>1.5545454545454547</v>
      </c>
      <c r="F27" s="143">
        <f t="shared" si="0"/>
        <v>3.1090909090909093</v>
      </c>
      <c r="G27" s="18"/>
      <c r="H27" s="24"/>
    </row>
    <row r="28" spans="1:10" ht="15.75" customHeight="1">
      <c r="A28" s="20"/>
      <c r="B28" s="200"/>
      <c r="C28" s="68">
        <v>6</v>
      </c>
      <c r="D28" s="143">
        <v>1.5545454545454547</v>
      </c>
      <c r="E28" s="143">
        <v>1.5545454545454547</v>
      </c>
      <c r="F28" s="143">
        <f t="shared" si="0"/>
        <v>3.1090909090909093</v>
      </c>
      <c r="G28" s="18"/>
      <c r="H28" s="24"/>
    </row>
    <row r="29" spans="1:10" ht="15.75" customHeight="1">
      <c r="A29" s="20"/>
      <c r="B29" s="200"/>
      <c r="C29" s="68">
        <v>5</v>
      </c>
      <c r="D29" s="143">
        <v>1.5545454545454547</v>
      </c>
      <c r="E29" s="143">
        <v>1.5545454545454547</v>
      </c>
      <c r="F29" s="143">
        <f t="shared" si="0"/>
        <v>3.1090909090909093</v>
      </c>
      <c r="G29" s="18"/>
      <c r="H29" s="24"/>
    </row>
    <row r="30" spans="1:10" ht="15.75" customHeight="1">
      <c r="A30" s="20"/>
      <c r="B30" s="200"/>
      <c r="C30" s="68">
        <v>4</v>
      </c>
      <c r="D30" s="143">
        <v>1.5545454545454547</v>
      </c>
      <c r="E30" s="143">
        <v>1.5545454545454547</v>
      </c>
      <c r="F30" s="143">
        <f t="shared" si="0"/>
        <v>3.1090909090909093</v>
      </c>
      <c r="G30" s="18"/>
      <c r="H30" s="24"/>
    </row>
    <row r="31" spans="1:10" ht="15.75" customHeight="1">
      <c r="A31" s="20"/>
      <c r="B31" s="200"/>
      <c r="C31" s="68">
        <v>3</v>
      </c>
      <c r="D31" s="143">
        <v>1.5545454545454547</v>
      </c>
      <c r="E31" s="143">
        <v>1.5545454545454547</v>
      </c>
      <c r="F31" s="143">
        <f t="shared" si="0"/>
        <v>3.1090909090909093</v>
      </c>
      <c r="G31" s="18"/>
      <c r="H31" s="24"/>
    </row>
    <row r="32" spans="1:10" ht="15.75" customHeight="1">
      <c r="A32" s="20"/>
      <c r="B32" s="200"/>
      <c r="C32" s="68">
        <v>2</v>
      </c>
      <c r="D32" s="143">
        <v>1.5545454545454547</v>
      </c>
      <c r="E32" s="143">
        <v>1.5545454545454547</v>
      </c>
      <c r="F32" s="143">
        <f t="shared" si="0"/>
        <v>3.1090909090909093</v>
      </c>
      <c r="G32" s="18"/>
      <c r="H32" s="24"/>
    </row>
    <row r="33" spans="1:8" ht="15.75">
      <c r="A33" s="20"/>
      <c r="B33" s="79"/>
      <c r="C33" s="68" t="s">
        <v>82</v>
      </c>
      <c r="D33" s="74" t="s">
        <v>11</v>
      </c>
      <c r="E33" s="74" t="s">
        <v>8</v>
      </c>
      <c r="F33" s="18"/>
      <c r="G33" s="18"/>
      <c r="H33" s="24"/>
    </row>
    <row r="34" spans="1:8" ht="15.75">
      <c r="A34" s="20"/>
      <c r="B34" s="79"/>
      <c r="C34" s="67" t="s">
        <v>83</v>
      </c>
      <c r="D34" s="116">
        <v>44805</v>
      </c>
      <c r="E34" s="113"/>
      <c r="F34" s="18"/>
      <c r="G34" s="18"/>
      <c r="H34" s="24"/>
    </row>
    <row r="35" spans="1:8" ht="15.75">
      <c r="A35" s="20"/>
      <c r="B35" s="79"/>
      <c r="C35" s="67"/>
      <c r="D35" s="116">
        <v>44835</v>
      </c>
      <c r="E35" s="113">
        <v>21.763636363636365</v>
      </c>
      <c r="F35" s="18"/>
      <c r="G35" s="18"/>
      <c r="H35" s="24"/>
    </row>
    <row r="36" spans="1:8" ht="15.75">
      <c r="A36" s="20"/>
      <c r="B36" s="79"/>
      <c r="C36" s="67"/>
      <c r="D36" s="116">
        <v>44866</v>
      </c>
      <c r="E36" s="113">
        <f>SUM(D22:E32)-G23</f>
        <v>12.436363636363637</v>
      </c>
      <c r="F36" s="18"/>
      <c r="G36" s="18"/>
      <c r="H36" s="24"/>
    </row>
    <row r="37" spans="1:8" ht="15.75">
      <c r="A37" s="20"/>
      <c r="B37" s="79"/>
      <c r="C37" s="113"/>
      <c r="D37" s="116">
        <v>44896</v>
      </c>
      <c r="E37" s="113"/>
      <c r="F37" s="18"/>
      <c r="G37" s="18"/>
      <c r="H37" s="24"/>
    </row>
    <row r="38" spans="1:8" ht="15.75">
      <c r="A38" s="20"/>
      <c r="B38" s="79"/>
      <c r="C38" s="18"/>
      <c r="D38" s="114"/>
      <c r="E38" s="18"/>
      <c r="F38" s="18"/>
      <c r="G38" s="18"/>
      <c r="H38" s="24"/>
    </row>
    <row r="39" spans="1:8">
      <c r="A39" s="20"/>
      <c r="C39" s="18"/>
      <c r="D39" s="114"/>
      <c r="E39" s="18"/>
      <c r="F39" s="18"/>
      <c r="G39" s="18"/>
      <c r="H39" s="24"/>
    </row>
    <row r="40" spans="1:8" ht="15.75">
      <c r="A40" s="20"/>
      <c r="B40" s="92"/>
      <c r="C40" s="92"/>
      <c r="D40" s="115"/>
      <c r="E40" s="18"/>
      <c r="F40" s="18"/>
      <c r="G40" s="11"/>
      <c r="H40" s="26"/>
    </row>
    <row r="41" spans="1:8" ht="15.75">
      <c r="A41" s="20"/>
      <c r="B41" s="92"/>
      <c r="C41" s="92"/>
      <c r="D41" s="115"/>
      <c r="E41" s="18"/>
      <c r="F41" s="18"/>
      <c r="G41" s="11"/>
      <c r="H41" s="26"/>
    </row>
    <row r="42" spans="1:8" ht="15.75">
      <c r="A42" s="20"/>
      <c r="B42" s="92"/>
      <c r="C42" s="92"/>
      <c r="D42" s="115"/>
      <c r="E42" s="18"/>
      <c r="F42" s="18"/>
      <c r="G42" s="11"/>
      <c r="H42" s="26"/>
    </row>
    <row r="43" spans="1:8" ht="15.75">
      <c r="A43" s="20"/>
      <c r="B43" s="92"/>
      <c r="C43" s="92"/>
      <c r="D43" s="92"/>
      <c r="E43" s="18"/>
      <c r="F43" s="18"/>
      <c r="G43" s="11"/>
      <c r="H43" s="26"/>
    </row>
    <row r="44" spans="1:8" ht="15.75">
      <c r="A44" s="20"/>
      <c r="B44" s="92"/>
      <c r="C44" s="92"/>
      <c r="D44" s="92"/>
      <c r="E44" s="18"/>
      <c r="F44" s="18"/>
      <c r="G44" s="11"/>
      <c r="H44" s="26"/>
    </row>
    <row r="45" spans="1:8" ht="15.75">
      <c r="A45" s="20"/>
      <c r="B45" s="92"/>
      <c r="C45" s="92"/>
      <c r="D45" s="92"/>
      <c r="E45" s="18"/>
      <c r="F45" s="18"/>
      <c r="G45" s="11"/>
      <c r="H45" s="26"/>
    </row>
    <row r="46" spans="1:8" ht="15.75">
      <c r="A46" s="20"/>
      <c r="B46" s="92"/>
      <c r="C46" s="92"/>
      <c r="D46" s="92"/>
      <c r="E46" s="18"/>
      <c r="F46" s="18"/>
      <c r="G46" s="11"/>
      <c r="H46" s="26"/>
    </row>
    <row r="47" spans="1:8" ht="15.75">
      <c r="A47" s="20"/>
      <c r="B47" s="92"/>
      <c r="C47" s="92"/>
      <c r="D47" s="92"/>
      <c r="E47" s="18"/>
      <c r="F47" s="18"/>
      <c r="G47" s="11"/>
      <c r="H47" s="26"/>
    </row>
    <row r="48" spans="1:8" ht="15.75">
      <c r="A48" s="20"/>
      <c r="B48" s="92"/>
      <c r="C48" s="92"/>
      <c r="D48" s="92"/>
      <c r="E48" s="18"/>
      <c r="F48" s="18"/>
      <c r="G48" s="11"/>
      <c r="H48" s="26"/>
    </row>
    <row r="49" spans="1:8" ht="15.75">
      <c r="A49" s="20"/>
      <c r="B49" s="92"/>
      <c r="C49" s="92"/>
      <c r="D49" s="92"/>
      <c r="E49" s="18"/>
      <c r="F49" s="18"/>
      <c r="G49" s="11"/>
      <c r="H49" s="26"/>
    </row>
    <row r="50" spans="1:8" ht="15.75">
      <c r="A50" s="20"/>
      <c r="B50" s="92"/>
      <c r="C50" s="92"/>
      <c r="D50" s="92"/>
      <c r="E50" s="18"/>
      <c r="F50" s="18"/>
      <c r="G50" s="11"/>
      <c r="H50" s="26"/>
    </row>
    <row r="51" spans="1:8" ht="15.75">
      <c r="A51" s="20"/>
      <c r="B51" s="92"/>
      <c r="C51" s="92"/>
      <c r="D51" s="92"/>
      <c r="E51" s="18"/>
      <c r="F51" s="18"/>
      <c r="G51" s="11"/>
      <c r="H51" s="26"/>
    </row>
    <row r="52" spans="1:8" ht="15.75">
      <c r="A52" s="20"/>
      <c r="B52" s="10"/>
      <c r="C52" s="90"/>
      <c r="D52" s="90"/>
      <c r="E52" s="90"/>
      <c r="F52" s="21"/>
      <c r="G52" s="93"/>
      <c r="H52" s="22"/>
    </row>
    <row r="53" spans="1:8" ht="15.75">
      <c r="A53" s="65" t="s">
        <v>30</v>
      </c>
      <c r="B53" s="33"/>
      <c r="C53" s="34"/>
      <c r="D53" s="35"/>
      <c r="E53" s="36"/>
      <c r="F53" s="34"/>
      <c r="G53" s="34"/>
      <c r="H53" s="54"/>
    </row>
    <row r="54" spans="1:8" ht="15" customHeight="1">
      <c r="A54" s="193" t="s">
        <v>79</v>
      </c>
      <c r="B54" s="194"/>
      <c r="C54" s="194"/>
      <c r="D54" s="194"/>
      <c r="E54" s="194"/>
      <c r="F54" s="194"/>
      <c r="G54" s="194"/>
      <c r="H54" s="195"/>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A4" sqref="A4:H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ht="7.5" customHeight="1">
      <c r="A5" s="17"/>
      <c r="B5" s="18"/>
      <c r="C5" s="85"/>
      <c r="D5" s="85"/>
      <c r="E5" s="9"/>
      <c r="F5" s="85"/>
      <c r="G5" s="85"/>
      <c r="H5" s="19"/>
    </row>
    <row r="6" spans="1:8">
      <c r="A6" s="86">
        <v>1</v>
      </c>
      <c r="B6" s="186" t="s">
        <v>31</v>
      </c>
      <c r="C6" s="186"/>
      <c r="D6" s="186"/>
      <c r="E6" s="186"/>
      <c r="F6" s="186"/>
      <c r="G6" s="186"/>
      <c r="H6" s="187"/>
    </row>
    <row r="7" spans="1:8" ht="49.5" customHeight="1">
      <c r="A7" s="87">
        <v>605</v>
      </c>
      <c r="B7" s="206" t="s">
        <v>64</v>
      </c>
      <c r="C7" s="207"/>
      <c r="D7" s="207"/>
      <c r="E7" s="207"/>
      <c r="F7" s="207"/>
      <c r="G7" s="207"/>
      <c r="H7" s="203"/>
    </row>
    <row r="8" spans="1:8" ht="15.75" customHeight="1">
      <c r="A8" s="88"/>
      <c r="B8" s="196"/>
      <c r="C8" s="197"/>
      <c r="D8" s="197"/>
      <c r="E8" s="197"/>
      <c r="F8" s="197"/>
      <c r="G8" s="89" t="s">
        <v>32</v>
      </c>
      <c r="H8" s="94" t="s">
        <v>4</v>
      </c>
    </row>
    <row r="9" spans="1:8">
      <c r="A9" s="20"/>
      <c r="B9" s="10"/>
      <c r="C9" s="198"/>
      <c r="D9" s="198"/>
      <c r="E9" s="198"/>
      <c r="F9" s="21"/>
      <c r="G9" s="90"/>
      <c r="H9" s="22"/>
    </row>
    <row r="10" spans="1:8">
      <c r="B10" s="100" t="s">
        <v>21</v>
      </c>
      <c r="C10" s="199" t="s">
        <v>46</v>
      </c>
      <c r="D10" s="199"/>
      <c r="E10" s="199"/>
      <c r="F10" s="21"/>
      <c r="G10" s="90"/>
      <c r="H10" s="22"/>
    </row>
    <row r="11" spans="1:8" ht="15.75">
      <c r="A11" s="20"/>
      <c r="B11" s="55" t="s">
        <v>22</v>
      </c>
      <c r="C11" s="55"/>
      <c r="D11" s="55" t="s">
        <v>33</v>
      </c>
      <c r="E11" s="56" t="s">
        <v>23</v>
      </c>
      <c r="F11" s="56" t="s">
        <v>24</v>
      </c>
      <c r="G11" s="56" t="s">
        <v>5</v>
      </c>
      <c r="H11" s="22"/>
    </row>
    <row r="12" spans="1:8">
      <c r="A12" s="32"/>
      <c r="B12" s="95" t="s">
        <v>102</v>
      </c>
      <c r="C12" s="58"/>
      <c r="D12" s="57"/>
      <c r="E12" s="59"/>
      <c r="F12" s="60"/>
      <c r="G12" s="60"/>
      <c r="H12" s="22"/>
    </row>
    <row r="13" spans="1:8" ht="15.75">
      <c r="A13" s="20"/>
      <c r="B13" s="61" t="s">
        <v>5</v>
      </c>
      <c r="C13" s="62"/>
      <c r="D13" s="62"/>
      <c r="E13" s="62"/>
      <c r="F13" s="62"/>
      <c r="G13" s="91">
        <f>SUM(G12:G12)</f>
        <v>0</v>
      </c>
      <c r="H13" s="22"/>
    </row>
    <row r="14" spans="1:8">
      <c r="A14" s="20"/>
      <c r="B14" s="18"/>
      <c r="C14" s="18"/>
      <c r="D14" s="18"/>
      <c r="E14" s="18"/>
      <c r="F14" s="18"/>
      <c r="G14" s="18"/>
      <c r="H14" s="22"/>
    </row>
    <row r="15" spans="1:8" ht="15.75">
      <c r="A15" s="23"/>
      <c r="B15" s="63" t="s">
        <v>25</v>
      </c>
      <c r="C15" s="64">
        <v>5.13</v>
      </c>
      <c r="D15" s="18"/>
      <c r="E15" s="18"/>
      <c r="F15" s="18"/>
      <c r="G15" s="18"/>
      <c r="H15" s="24"/>
    </row>
    <row r="16" spans="1:8" ht="15.75">
      <c r="A16" s="25"/>
      <c r="B16" s="63" t="s">
        <v>26</v>
      </c>
      <c r="C16" s="64">
        <f>C15</f>
        <v>5.13</v>
      </c>
      <c r="D16" s="18"/>
      <c r="E16" s="18"/>
      <c r="F16" s="18"/>
      <c r="G16" s="18"/>
      <c r="H16" s="24"/>
    </row>
    <row r="17" spans="1:10" ht="15.75">
      <c r="A17" s="25"/>
      <c r="B17" s="63" t="s">
        <v>27</v>
      </c>
      <c r="C17" s="64">
        <f>C15-C16</f>
        <v>0</v>
      </c>
      <c r="D17" s="18"/>
      <c r="E17" s="18"/>
      <c r="F17" s="18"/>
      <c r="G17" s="18"/>
      <c r="H17" s="24"/>
    </row>
    <row r="18" spans="1:10" ht="15.75">
      <c r="A18" s="81"/>
      <c r="B18" s="63" t="s">
        <v>28</v>
      </c>
      <c r="C18" s="64"/>
      <c r="D18" s="18"/>
      <c r="E18" s="18"/>
      <c r="F18" s="18"/>
      <c r="G18" s="18"/>
      <c r="H18" s="24"/>
    </row>
    <row r="19" spans="1:10" ht="15.75">
      <c r="A19" s="81"/>
      <c r="B19" s="63" t="s">
        <v>29</v>
      </c>
      <c r="C19" s="64">
        <f>G12</f>
        <v>0</v>
      </c>
      <c r="D19" s="18"/>
      <c r="E19" s="18"/>
      <c r="F19" s="18"/>
      <c r="G19" s="18"/>
      <c r="H19" s="24"/>
    </row>
    <row r="20" spans="1:10" ht="15.75">
      <c r="A20" s="81"/>
      <c r="B20" s="79"/>
      <c r="H20" s="24"/>
    </row>
    <row r="21" spans="1:10" ht="15.75" customHeight="1">
      <c r="A21" s="81"/>
      <c r="B21" s="200" t="s">
        <v>78</v>
      </c>
      <c r="C21" s="67" t="s">
        <v>81</v>
      </c>
      <c r="D21" s="68" t="s">
        <v>80</v>
      </c>
      <c r="E21" s="68" t="s">
        <v>53</v>
      </c>
      <c r="F21" s="117" t="s">
        <v>86</v>
      </c>
      <c r="G21" t="s">
        <v>100</v>
      </c>
      <c r="H21" s="24"/>
    </row>
    <row r="22" spans="1:10">
      <c r="A22" s="81"/>
      <c r="B22" s="200"/>
      <c r="C22" s="68">
        <v>12</v>
      </c>
      <c r="D22" s="143">
        <v>0.23318181818181818</v>
      </c>
      <c r="E22" s="143">
        <v>0.23318181818181818</v>
      </c>
      <c r="F22" s="143">
        <f>D22+E22</f>
        <v>0.46636363636363637</v>
      </c>
      <c r="H22" s="24"/>
    </row>
    <row r="23" spans="1:10">
      <c r="A23" s="81"/>
      <c r="B23" s="200"/>
      <c r="C23" s="68">
        <v>11</v>
      </c>
      <c r="D23" s="143">
        <v>0.23318181818181818</v>
      </c>
      <c r="E23" s="143">
        <v>0.23318181818181818</v>
      </c>
      <c r="F23" s="143">
        <f t="shared" ref="F23:F32" si="0">D23+E23</f>
        <v>0.46636363636363637</v>
      </c>
      <c r="G23" s="144">
        <v>3.2645454545454546</v>
      </c>
      <c r="H23" s="145">
        <v>3.2645454545454546</v>
      </c>
    </row>
    <row r="24" spans="1:10">
      <c r="A24" s="81"/>
      <c r="B24" s="200"/>
      <c r="C24" s="68">
        <v>10</v>
      </c>
      <c r="D24" s="143">
        <v>0.23318181818181818</v>
      </c>
      <c r="E24" s="143">
        <v>0.23318181818181818</v>
      </c>
      <c r="F24" s="143">
        <f t="shared" si="0"/>
        <v>0.46636363636363637</v>
      </c>
      <c r="H24" s="24"/>
      <c r="J24">
        <f>5.13/22</f>
        <v>0.23318181818181818</v>
      </c>
    </row>
    <row r="25" spans="1:10" ht="15.75" customHeight="1">
      <c r="A25" s="20"/>
      <c r="B25" s="200"/>
      <c r="C25" s="68">
        <v>9</v>
      </c>
      <c r="D25" s="143">
        <v>0.23318181818181818</v>
      </c>
      <c r="E25" s="143">
        <v>0.23318181818181818</v>
      </c>
      <c r="F25" s="143">
        <f t="shared" si="0"/>
        <v>0.46636363636363637</v>
      </c>
      <c r="G25" s="18"/>
      <c r="H25" s="24"/>
    </row>
    <row r="26" spans="1:10" ht="15.75" customHeight="1">
      <c r="A26" s="20"/>
      <c r="B26" s="200"/>
      <c r="C26" s="68">
        <v>8</v>
      </c>
      <c r="D26" s="143">
        <v>0.23318181818181818</v>
      </c>
      <c r="E26" s="143">
        <v>0.23318181818181818</v>
      </c>
      <c r="F26" s="143">
        <f t="shared" si="0"/>
        <v>0.46636363636363637</v>
      </c>
      <c r="G26" s="18"/>
      <c r="H26" s="24"/>
    </row>
    <row r="27" spans="1:10" ht="15.75" customHeight="1">
      <c r="A27" s="20"/>
      <c r="B27" s="200"/>
      <c r="C27" s="68">
        <v>7</v>
      </c>
      <c r="D27" s="143">
        <v>0.23318181818181818</v>
      </c>
      <c r="E27" s="143">
        <v>0.23318181818181818</v>
      </c>
      <c r="F27" s="143">
        <f t="shared" si="0"/>
        <v>0.46636363636363637</v>
      </c>
      <c r="G27" s="18"/>
      <c r="H27" s="24"/>
    </row>
    <row r="28" spans="1:10" ht="15.75" customHeight="1">
      <c r="A28" s="20"/>
      <c r="B28" s="200"/>
      <c r="C28" s="68">
        <v>6</v>
      </c>
      <c r="D28" s="143">
        <v>0.23318181818181818</v>
      </c>
      <c r="E28" s="143">
        <v>0.23318181818181818</v>
      </c>
      <c r="F28" s="143">
        <f t="shared" si="0"/>
        <v>0.46636363636363637</v>
      </c>
      <c r="G28" s="18"/>
      <c r="H28" s="24"/>
    </row>
    <row r="29" spans="1:10" ht="15.75" customHeight="1">
      <c r="A29" s="20"/>
      <c r="B29" s="200"/>
      <c r="C29" s="68">
        <v>5</v>
      </c>
      <c r="D29" s="143">
        <v>0.23318181818181818</v>
      </c>
      <c r="E29" s="143">
        <v>0.23318181818181818</v>
      </c>
      <c r="F29" s="143">
        <f t="shared" si="0"/>
        <v>0.46636363636363637</v>
      </c>
      <c r="G29" s="18"/>
      <c r="H29" s="24"/>
    </row>
    <row r="30" spans="1:10" ht="15.75" customHeight="1">
      <c r="A30" s="20"/>
      <c r="B30" s="200"/>
      <c r="C30" s="68">
        <v>4</v>
      </c>
      <c r="D30" s="143">
        <v>0.23318181818181818</v>
      </c>
      <c r="E30" s="143">
        <v>0.23318181818181818</v>
      </c>
      <c r="F30" s="143">
        <f t="shared" si="0"/>
        <v>0.46636363636363637</v>
      </c>
      <c r="G30" s="18"/>
      <c r="H30" s="24"/>
    </row>
    <row r="31" spans="1:10" ht="15.75" customHeight="1">
      <c r="A31" s="20"/>
      <c r="B31" s="200"/>
      <c r="C31" s="68">
        <v>3</v>
      </c>
      <c r="D31" s="143">
        <v>0.23318181818181818</v>
      </c>
      <c r="E31" s="143">
        <v>0.23318181818181818</v>
      </c>
      <c r="F31" s="143">
        <f t="shared" si="0"/>
        <v>0.46636363636363637</v>
      </c>
      <c r="G31" s="18"/>
      <c r="H31" s="24"/>
    </row>
    <row r="32" spans="1:10" ht="15.75" customHeight="1">
      <c r="A32" s="20"/>
      <c r="B32" s="200"/>
      <c r="C32" s="68">
        <v>2</v>
      </c>
      <c r="D32" s="143">
        <v>0.23318181818181818</v>
      </c>
      <c r="E32" s="143">
        <v>0.23318181818181818</v>
      </c>
      <c r="F32" s="143">
        <f t="shared" si="0"/>
        <v>0.46636363636363637</v>
      </c>
      <c r="G32" s="18"/>
      <c r="H32" s="24"/>
    </row>
    <row r="33" spans="1:8" ht="15.75">
      <c r="A33" s="20"/>
      <c r="B33" s="79"/>
      <c r="C33" s="68" t="s">
        <v>82</v>
      </c>
      <c r="D33" s="74" t="s">
        <v>11</v>
      </c>
      <c r="E33" s="74" t="s">
        <v>8</v>
      </c>
      <c r="F33" s="18"/>
      <c r="G33" s="18"/>
      <c r="H33" s="24"/>
    </row>
    <row r="34" spans="1:8" ht="15.75">
      <c r="A34" s="20"/>
      <c r="B34" s="79"/>
      <c r="C34" s="67" t="s">
        <v>83</v>
      </c>
      <c r="D34" s="116">
        <v>44805</v>
      </c>
      <c r="E34" s="113"/>
      <c r="F34" s="18"/>
      <c r="G34" s="18"/>
      <c r="H34" s="24"/>
    </row>
    <row r="35" spans="1:8" ht="15.75">
      <c r="A35" s="20"/>
      <c r="B35" s="79"/>
      <c r="C35" s="67"/>
      <c r="D35" s="116">
        <v>44835</v>
      </c>
      <c r="E35" s="113">
        <v>3.2645454545454546</v>
      </c>
      <c r="F35" s="18"/>
      <c r="G35" s="18"/>
      <c r="H35" s="24"/>
    </row>
    <row r="36" spans="1:8" ht="15.75">
      <c r="A36" s="20"/>
      <c r="B36" s="79"/>
      <c r="C36" s="67"/>
      <c r="D36" s="116">
        <v>44866</v>
      </c>
      <c r="E36" s="113">
        <f>C15-E35</f>
        <v>1.8654545454545453</v>
      </c>
      <c r="F36" s="18"/>
      <c r="G36" s="18"/>
      <c r="H36" s="24"/>
    </row>
    <row r="37" spans="1:8" ht="15.75">
      <c r="A37" s="20"/>
      <c r="B37" s="79"/>
      <c r="C37" s="113"/>
      <c r="D37" s="116">
        <v>44896</v>
      </c>
      <c r="E37" s="113"/>
      <c r="F37" s="18"/>
      <c r="G37" s="18"/>
      <c r="H37" s="24"/>
    </row>
    <row r="38" spans="1:8" ht="15.75">
      <c r="A38" s="20"/>
      <c r="B38" s="79"/>
      <c r="C38" s="18"/>
      <c r="D38" s="114"/>
      <c r="E38" s="18"/>
      <c r="F38" s="18"/>
      <c r="G38" s="18"/>
      <c r="H38" s="24"/>
    </row>
    <row r="39" spans="1:8">
      <c r="A39" s="20"/>
      <c r="C39" s="18"/>
      <c r="D39" s="114"/>
      <c r="E39" s="18"/>
      <c r="F39" s="18"/>
      <c r="G39" s="18"/>
      <c r="H39" s="24"/>
    </row>
    <row r="40" spans="1:8" ht="15.75">
      <c r="A40" s="20"/>
      <c r="B40" s="92"/>
      <c r="C40" s="92"/>
      <c r="D40" s="115"/>
      <c r="E40" s="18"/>
      <c r="F40" s="18"/>
      <c r="G40" s="11"/>
      <c r="H40" s="26"/>
    </row>
    <row r="41" spans="1:8" ht="15.75">
      <c r="A41" s="20"/>
      <c r="B41" s="92"/>
      <c r="C41" s="92"/>
      <c r="D41" s="115"/>
      <c r="E41" s="18"/>
      <c r="F41" s="18"/>
      <c r="G41" s="11"/>
      <c r="H41" s="26"/>
    </row>
    <row r="42" spans="1:8" ht="15.75">
      <c r="A42" s="20"/>
      <c r="B42" s="92"/>
      <c r="C42" s="92"/>
      <c r="D42" s="115"/>
      <c r="E42" s="18"/>
      <c r="F42" s="18"/>
      <c r="G42" s="11"/>
      <c r="H42" s="26"/>
    </row>
    <row r="43" spans="1:8" ht="15.75">
      <c r="A43" s="20"/>
      <c r="B43" s="92"/>
      <c r="C43" s="92"/>
      <c r="D43" s="92"/>
      <c r="E43" s="18"/>
      <c r="F43" s="18"/>
      <c r="G43" s="11"/>
      <c r="H43" s="26"/>
    </row>
    <row r="44" spans="1:8" ht="15.75">
      <c r="A44" s="20"/>
      <c r="B44" s="92"/>
      <c r="C44" s="92"/>
      <c r="D44" s="92"/>
      <c r="E44" s="18"/>
      <c r="F44" s="18"/>
      <c r="G44" s="11"/>
      <c r="H44" s="26"/>
    </row>
    <row r="45" spans="1:8" ht="15.75">
      <c r="A45" s="20"/>
      <c r="B45" s="92"/>
      <c r="C45" s="92"/>
      <c r="D45" s="92"/>
      <c r="E45" s="18"/>
      <c r="F45" s="18"/>
      <c r="G45" s="11"/>
      <c r="H45" s="26"/>
    </row>
    <row r="46" spans="1:8" ht="15.75">
      <c r="A46" s="20"/>
      <c r="B46" s="92"/>
      <c r="C46" s="92"/>
      <c r="D46" s="92"/>
      <c r="E46" s="18"/>
      <c r="F46" s="18"/>
      <c r="G46" s="11"/>
      <c r="H46" s="26"/>
    </row>
    <row r="47" spans="1:8" ht="15.75">
      <c r="A47" s="20"/>
      <c r="B47" s="92"/>
      <c r="C47" s="92"/>
      <c r="D47" s="92"/>
      <c r="E47" s="18"/>
      <c r="F47" s="18"/>
      <c r="G47" s="11"/>
      <c r="H47" s="26"/>
    </row>
    <row r="48" spans="1:8" ht="15.75">
      <c r="A48" s="20"/>
      <c r="B48" s="92"/>
      <c r="C48" s="92"/>
      <c r="D48" s="92"/>
      <c r="E48" s="18"/>
      <c r="F48" s="18"/>
      <c r="G48" s="11"/>
      <c r="H48" s="26"/>
    </row>
    <row r="49" spans="1:8" ht="15.75">
      <c r="A49" s="20"/>
      <c r="B49" s="92"/>
      <c r="C49" s="92"/>
      <c r="D49" s="92"/>
      <c r="E49" s="18"/>
      <c r="F49" s="18"/>
      <c r="G49" s="11"/>
      <c r="H49" s="26"/>
    </row>
    <row r="50" spans="1:8" ht="15.75">
      <c r="A50" s="20"/>
      <c r="B50" s="92"/>
      <c r="C50" s="92"/>
      <c r="D50" s="92"/>
      <c r="E50" s="18"/>
      <c r="F50" s="18"/>
      <c r="G50" s="11"/>
      <c r="H50" s="26"/>
    </row>
    <row r="51" spans="1:8" ht="15.75">
      <c r="A51" s="20"/>
      <c r="B51" s="92"/>
      <c r="C51" s="92"/>
      <c r="D51" s="92"/>
      <c r="E51" s="18"/>
      <c r="F51" s="18"/>
      <c r="G51" s="11"/>
      <c r="H51" s="26"/>
    </row>
    <row r="52" spans="1:8" ht="15.75">
      <c r="A52" s="20"/>
      <c r="B52" s="10"/>
      <c r="C52" s="90"/>
      <c r="D52" s="90"/>
      <c r="E52" s="90"/>
      <c r="F52" s="21"/>
      <c r="G52" s="93"/>
      <c r="H52" s="22"/>
    </row>
    <row r="53" spans="1:8" ht="15.75">
      <c r="A53" s="65" t="s">
        <v>30</v>
      </c>
      <c r="B53" s="33"/>
      <c r="C53" s="34"/>
      <c r="D53" s="35"/>
      <c r="E53" s="36"/>
      <c r="F53" s="34"/>
      <c r="G53" s="34"/>
      <c r="H53" s="54"/>
    </row>
    <row r="54" spans="1:8" ht="15" customHeight="1">
      <c r="A54" s="193" t="s">
        <v>79</v>
      </c>
      <c r="B54" s="194"/>
      <c r="C54" s="194"/>
      <c r="D54" s="194"/>
      <c r="E54" s="194"/>
      <c r="F54" s="194"/>
      <c r="G54" s="194"/>
      <c r="H54" s="195"/>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ht="7.5" customHeight="1">
      <c r="A5" s="17"/>
      <c r="B5" s="18"/>
      <c r="C5" s="85"/>
      <c r="D5" s="85"/>
      <c r="E5" s="9"/>
      <c r="F5" s="85"/>
      <c r="G5" s="85"/>
      <c r="H5" s="19"/>
    </row>
    <row r="6" spans="1:8">
      <c r="A6" s="86">
        <v>1</v>
      </c>
      <c r="B6" s="186" t="s">
        <v>31</v>
      </c>
      <c r="C6" s="186"/>
      <c r="D6" s="186"/>
      <c r="E6" s="186"/>
      <c r="F6" s="186"/>
      <c r="G6" s="186"/>
      <c r="H6" s="187"/>
    </row>
    <row r="7" spans="1:8" ht="49.5" customHeight="1">
      <c r="A7" s="87">
        <v>607</v>
      </c>
      <c r="B7" s="206" t="s">
        <v>67</v>
      </c>
      <c r="C7" s="202"/>
      <c r="D7" s="202"/>
      <c r="E7" s="202"/>
      <c r="F7" s="202"/>
      <c r="G7" s="202"/>
      <c r="H7" s="203"/>
    </row>
    <row r="8" spans="1:8" ht="15.75" customHeight="1">
      <c r="A8" s="88"/>
      <c r="B8" s="196"/>
      <c r="C8" s="197"/>
      <c r="D8" s="197"/>
      <c r="E8" s="197"/>
      <c r="F8" s="197"/>
      <c r="G8" s="89" t="s">
        <v>32</v>
      </c>
      <c r="H8" s="94" t="s">
        <v>4</v>
      </c>
    </row>
    <row r="9" spans="1:8">
      <c r="A9" s="20"/>
      <c r="B9" s="10"/>
      <c r="C9" s="198"/>
      <c r="D9" s="198"/>
      <c r="E9" s="198"/>
      <c r="F9" s="21"/>
      <c r="G9" s="90"/>
      <c r="H9" s="22"/>
    </row>
    <row r="10" spans="1:8">
      <c r="B10" s="100" t="s">
        <v>21</v>
      </c>
      <c r="C10" s="199" t="s">
        <v>46</v>
      </c>
      <c r="D10" s="199"/>
      <c r="E10" s="199"/>
      <c r="F10" s="21"/>
      <c r="G10" s="90"/>
      <c r="H10" s="22"/>
    </row>
    <row r="11" spans="1:8" ht="15.75">
      <c r="A11" s="20"/>
      <c r="B11" s="55" t="s">
        <v>22</v>
      </c>
      <c r="C11" s="55"/>
      <c r="D11" s="55" t="s">
        <v>33</v>
      </c>
      <c r="E11" s="56" t="s">
        <v>23</v>
      </c>
      <c r="F11" s="56" t="s">
        <v>24</v>
      </c>
      <c r="G11" s="56" t="s">
        <v>5</v>
      </c>
      <c r="H11" s="22"/>
    </row>
    <row r="12" spans="1:8">
      <c r="A12" s="32"/>
      <c r="B12" s="95" t="s">
        <v>87</v>
      </c>
      <c r="C12" s="58"/>
      <c r="D12" s="57"/>
      <c r="E12" s="59"/>
      <c r="F12" s="60"/>
      <c r="G12" s="60"/>
      <c r="H12" s="22"/>
    </row>
    <row r="13" spans="1:8" ht="15.75">
      <c r="A13" s="20"/>
      <c r="B13" s="61" t="s">
        <v>5</v>
      </c>
      <c r="C13" s="62"/>
      <c r="D13" s="62"/>
      <c r="E13" s="62"/>
      <c r="F13" s="62"/>
      <c r="G13" s="91">
        <f>SUM(G12:G12)</f>
        <v>0</v>
      </c>
      <c r="H13" s="22"/>
    </row>
    <row r="14" spans="1:8">
      <c r="A14" s="20"/>
      <c r="B14" s="18"/>
      <c r="C14" s="18"/>
      <c r="D14" s="18"/>
      <c r="E14" s="18"/>
      <c r="F14" s="18"/>
      <c r="G14" s="18"/>
      <c r="H14" s="22"/>
    </row>
    <row r="15" spans="1:8" ht="15.75">
      <c r="A15" s="23"/>
      <c r="B15" s="63" t="s">
        <v>25</v>
      </c>
      <c r="C15" s="64">
        <v>719.54</v>
      </c>
      <c r="D15" s="18"/>
      <c r="E15" s="18"/>
      <c r="F15" s="18"/>
      <c r="G15" s="18"/>
      <c r="H15" s="24"/>
    </row>
    <row r="16" spans="1:8" ht="15.75">
      <c r="A16" s="25"/>
      <c r="B16" s="63" t="s">
        <v>26</v>
      </c>
      <c r="C16" s="64">
        <f>C15</f>
        <v>719.54</v>
      </c>
      <c r="D16" s="18"/>
      <c r="E16" s="18"/>
      <c r="F16" s="18"/>
      <c r="G16" s="18"/>
      <c r="H16" s="24"/>
    </row>
    <row r="17" spans="1:8" ht="15.75">
      <c r="A17" s="25"/>
      <c r="B17" s="63" t="s">
        <v>27</v>
      </c>
      <c r="C17" s="64">
        <f>C15-C16</f>
        <v>0</v>
      </c>
      <c r="D17" s="18"/>
      <c r="E17" s="18"/>
      <c r="F17" s="18"/>
      <c r="G17" s="18"/>
      <c r="H17" s="24"/>
    </row>
    <row r="18" spans="1:8" ht="15.75">
      <c r="A18" s="81"/>
      <c r="B18" s="63" t="s">
        <v>28</v>
      </c>
      <c r="C18" s="64"/>
      <c r="D18" s="18"/>
      <c r="E18" s="18"/>
      <c r="F18" s="18"/>
      <c r="G18" s="18"/>
      <c r="H18" s="24"/>
    </row>
    <row r="19" spans="1:8" ht="15.75">
      <c r="A19" s="81"/>
      <c r="B19" s="63" t="s">
        <v>29</v>
      </c>
      <c r="C19" s="64">
        <f>G12</f>
        <v>0</v>
      </c>
      <c r="D19" s="18"/>
      <c r="E19" s="18"/>
      <c r="F19" s="18"/>
      <c r="G19" s="18"/>
      <c r="H19" s="24"/>
    </row>
    <row r="20" spans="1:8" ht="15.75">
      <c r="A20" s="81"/>
      <c r="B20" s="79"/>
      <c r="H20" s="24"/>
    </row>
    <row r="21" spans="1:8" ht="15.75" customHeight="1">
      <c r="A21" s="200" t="s">
        <v>78</v>
      </c>
      <c r="B21" s="67" t="s">
        <v>91</v>
      </c>
      <c r="C21" s="68" t="s">
        <v>80</v>
      </c>
      <c r="D21" s="67" t="s">
        <v>52</v>
      </c>
      <c r="E21" s="68" t="s">
        <v>53</v>
      </c>
      <c r="F21" s="67" t="s">
        <v>54</v>
      </c>
      <c r="G21" s="68" t="s">
        <v>55</v>
      </c>
      <c r="H21" s="117" t="s">
        <v>90</v>
      </c>
    </row>
    <row r="22" spans="1:8">
      <c r="A22" s="200"/>
      <c r="B22" s="119">
        <f>SUM(C22:H22)</f>
        <v>719.53999999999985</v>
      </c>
      <c r="C22" s="105">
        <v>134.68</v>
      </c>
      <c r="D22" s="105">
        <v>227.72</v>
      </c>
      <c r="E22" s="105">
        <v>124.32</v>
      </c>
      <c r="F22" s="105">
        <v>87.6</v>
      </c>
      <c r="G22" s="105">
        <v>80.3</v>
      </c>
      <c r="H22" s="105">
        <v>64.92</v>
      </c>
    </row>
    <row r="23" spans="1:8">
      <c r="A23" s="200"/>
      <c r="B23" s="68"/>
      <c r="C23" s="105"/>
      <c r="D23" s="105"/>
      <c r="E23" s="105"/>
      <c r="F23" s="105"/>
      <c r="G23" s="105"/>
      <c r="H23" s="105"/>
    </row>
    <row r="24" spans="1:8">
      <c r="A24" s="200"/>
      <c r="B24" s="68" t="s">
        <v>92</v>
      </c>
      <c r="C24" s="105">
        <v>134.68</v>
      </c>
      <c r="D24" s="105">
        <v>227.72</v>
      </c>
      <c r="E24" s="105">
        <v>124.32</v>
      </c>
      <c r="F24" s="105">
        <v>87.6</v>
      </c>
      <c r="G24" s="105">
        <v>80.3</v>
      </c>
      <c r="H24" s="105">
        <v>64.920000000000073</v>
      </c>
    </row>
    <row r="25" spans="1:8" ht="15.75" customHeight="1">
      <c r="A25" s="200"/>
      <c r="B25" s="68"/>
      <c r="C25" s="105"/>
      <c r="D25" s="105"/>
      <c r="E25" s="105"/>
      <c r="F25" s="105"/>
      <c r="G25" s="125"/>
      <c r="H25" s="105"/>
    </row>
    <row r="26" spans="1:8" ht="15.75" customHeight="1">
      <c r="A26" s="200"/>
      <c r="B26" s="68"/>
      <c r="C26" s="105"/>
      <c r="D26" s="105"/>
      <c r="E26" s="105"/>
      <c r="F26" s="105"/>
      <c r="G26" s="125"/>
      <c r="H26" s="105"/>
    </row>
    <row r="27" spans="1:8" ht="15.75" customHeight="1">
      <c r="A27" s="200"/>
      <c r="B27" s="68"/>
      <c r="C27" s="105"/>
      <c r="D27" s="105"/>
      <c r="E27" s="105"/>
      <c r="F27" s="105"/>
      <c r="G27" s="125"/>
      <c r="H27" s="105"/>
    </row>
    <row r="28" spans="1:8" ht="15.75" customHeight="1">
      <c r="A28" s="200"/>
      <c r="B28" s="68"/>
      <c r="C28" s="105"/>
      <c r="D28" s="105"/>
      <c r="E28" s="105"/>
      <c r="F28" s="105"/>
      <c r="G28" s="125"/>
      <c r="H28" s="105"/>
    </row>
    <row r="29" spans="1:8" ht="15.75" customHeight="1">
      <c r="A29" s="200"/>
      <c r="B29" s="68"/>
      <c r="C29" s="105"/>
      <c r="D29" s="105"/>
      <c r="E29" s="105"/>
      <c r="F29" s="105"/>
      <c r="G29" s="125"/>
      <c r="H29" s="105"/>
    </row>
    <row r="30" spans="1:8" ht="15.75" customHeight="1">
      <c r="A30" s="200"/>
      <c r="B30" s="68"/>
      <c r="C30" s="105"/>
      <c r="D30" s="105"/>
      <c r="E30" s="105"/>
      <c r="F30" s="105"/>
      <c r="G30" s="125"/>
      <c r="H30" s="105"/>
    </row>
    <row r="31" spans="1:8" ht="15.75" customHeight="1">
      <c r="A31" s="200"/>
      <c r="B31" s="68"/>
      <c r="C31" s="105"/>
      <c r="D31" s="105"/>
      <c r="E31" s="105"/>
      <c r="F31" s="105"/>
      <c r="G31" s="125"/>
      <c r="H31" s="105"/>
    </row>
    <row r="32" spans="1:8" ht="15.75" customHeight="1">
      <c r="A32" s="200"/>
      <c r="B32" s="68"/>
      <c r="C32" s="105"/>
      <c r="D32" s="105"/>
      <c r="E32" s="105"/>
      <c r="F32" s="105"/>
      <c r="G32" s="125"/>
      <c r="H32" s="105"/>
    </row>
    <row r="33" spans="1:8">
      <c r="A33" s="20"/>
      <c r="B33" s="104" t="s">
        <v>82</v>
      </c>
      <c r="C33" s="120" t="s">
        <v>11</v>
      </c>
      <c r="D33" s="121"/>
      <c r="E33" s="122"/>
      <c r="F33" s="123"/>
      <c r="G33" s="124"/>
      <c r="H33" s="124"/>
    </row>
    <row r="34" spans="1:8">
      <c r="A34" s="20"/>
      <c r="B34" s="67" t="s">
        <v>83</v>
      </c>
      <c r="C34" s="116">
        <v>44805</v>
      </c>
      <c r="D34" s="72">
        <v>654.61999999999989</v>
      </c>
      <c r="E34" s="18"/>
      <c r="G34" s="18"/>
      <c r="H34" s="18"/>
    </row>
    <row r="35" spans="1:8">
      <c r="A35" s="20"/>
      <c r="B35" s="67"/>
      <c r="C35" s="116">
        <v>44835</v>
      </c>
      <c r="D35" s="67"/>
      <c r="E35" s="18"/>
      <c r="G35" s="18"/>
      <c r="H35" s="18"/>
    </row>
    <row r="36" spans="1:8">
      <c r="A36" s="20"/>
      <c r="B36" s="67"/>
      <c r="C36" s="116">
        <v>44866</v>
      </c>
      <c r="D36" s="67">
        <v>64.920000000000073</v>
      </c>
      <c r="E36" s="18"/>
      <c r="G36" s="18"/>
      <c r="H36" s="18"/>
    </row>
    <row r="37" spans="1:8">
      <c r="A37" s="20"/>
      <c r="B37" s="113"/>
      <c r="C37" s="116">
        <v>44896</v>
      </c>
      <c r="D37" s="67"/>
      <c r="E37" s="18"/>
      <c r="G37" s="18"/>
      <c r="H37" s="18"/>
    </row>
    <row r="38" spans="1:8" ht="15.75">
      <c r="A38" s="20"/>
      <c r="B38" s="79"/>
      <c r="C38" s="18"/>
      <c r="D38" s="114"/>
      <c r="E38" s="18"/>
      <c r="F38" s="18"/>
      <c r="G38" s="18"/>
      <c r="H38" s="24"/>
    </row>
    <row r="39" spans="1:8">
      <c r="A39" s="20"/>
      <c r="C39" s="18"/>
      <c r="D39" s="114"/>
      <c r="E39" s="18"/>
      <c r="F39" s="18"/>
      <c r="G39" s="18"/>
      <c r="H39" s="24"/>
    </row>
    <row r="40" spans="1:8" ht="15.75">
      <c r="A40" s="20"/>
      <c r="B40" s="92"/>
      <c r="C40" s="92"/>
      <c r="D40" s="115"/>
      <c r="E40" s="18"/>
      <c r="F40" s="18"/>
      <c r="G40" s="11"/>
      <c r="H40" s="26"/>
    </row>
    <row r="41" spans="1:8" ht="15.75">
      <c r="A41" s="20"/>
      <c r="B41" s="92"/>
      <c r="C41" s="92"/>
      <c r="D41" s="115"/>
      <c r="E41" s="18"/>
      <c r="F41" s="18"/>
      <c r="G41" s="11"/>
      <c r="H41" s="26"/>
    </row>
    <row r="42" spans="1:8" ht="15.75">
      <c r="A42" s="20"/>
      <c r="B42" s="92"/>
      <c r="C42" s="92"/>
      <c r="D42" s="115"/>
      <c r="E42" s="18"/>
      <c r="F42" s="18"/>
      <c r="G42" s="11"/>
      <c r="H42" s="26"/>
    </row>
    <row r="43" spans="1:8" ht="15.75">
      <c r="A43" s="20"/>
      <c r="B43" s="92"/>
      <c r="C43" s="92"/>
      <c r="D43" s="92"/>
      <c r="E43" s="18"/>
      <c r="F43" s="18"/>
      <c r="G43" s="11"/>
      <c r="H43" s="26"/>
    </row>
    <row r="44" spans="1:8" ht="15.75">
      <c r="A44" s="20"/>
      <c r="B44" s="92"/>
      <c r="C44" s="92"/>
      <c r="D44" s="92"/>
      <c r="E44" s="18"/>
      <c r="F44" s="18"/>
      <c r="G44" s="11"/>
      <c r="H44" s="26"/>
    </row>
    <row r="45" spans="1:8" ht="15.75">
      <c r="A45" s="20"/>
      <c r="B45" s="92"/>
      <c r="C45" s="92"/>
      <c r="D45" s="92"/>
      <c r="E45" s="18"/>
      <c r="F45" s="18"/>
      <c r="G45" s="11"/>
      <c r="H45" s="26"/>
    </row>
    <row r="46" spans="1:8" ht="15.75">
      <c r="A46" s="20"/>
      <c r="B46" s="92"/>
      <c r="C46" s="92"/>
      <c r="D46" s="92"/>
      <c r="E46" s="18"/>
      <c r="F46" s="18"/>
      <c r="G46" s="11"/>
      <c r="H46" s="26"/>
    </row>
    <row r="47" spans="1:8" ht="15.75">
      <c r="A47" s="20"/>
      <c r="B47" s="92"/>
      <c r="C47" s="92"/>
      <c r="D47" s="92"/>
      <c r="E47" s="18"/>
      <c r="F47" s="18"/>
      <c r="G47" s="11"/>
      <c r="H47" s="26"/>
    </row>
    <row r="48" spans="1:8" ht="15.75">
      <c r="A48" s="20"/>
      <c r="B48" s="92"/>
      <c r="C48" s="92"/>
      <c r="D48" s="92"/>
      <c r="E48" s="18"/>
      <c r="F48" s="18"/>
      <c r="G48" s="11"/>
      <c r="H48" s="26"/>
    </row>
    <row r="49" spans="1:8" ht="15.75">
      <c r="A49" s="20"/>
      <c r="B49" s="92"/>
      <c r="C49" s="92"/>
      <c r="D49" s="92"/>
      <c r="E49" s="18"/>
      <c r="F49" s="18"/>
      <c r="G49" s="11"/>
      <c r="H49" s="26"/>
    </row>
    <row r="50" spans="1:8" ht="15.75">
      <c r="A50" s="20"/>
      <c r="B50" s="92"/>
      <c r="C50" s="92"/>
      <c r="D50" s="92"/>
      <c r="E50" s="18"/>
      <c r="F50" s="18"/>
      <c r="G50" s="11"/>
      <c r="H50" s="26"/>
    </row>
    <row r="51" spans="1:8" ht="15.75">
      <c r="A51" s="20"/>
      <c r="B51" s="92"/>
      <c r="C51" s="92"/>
      <c r="D51" s="92"/>
      <c r="E51" s="18"/>
      <c r="F51" s="18"/>
      <c r="G51" s="11"/>
      <c r="H51" s="26"/>
    </row>
    <row r="52" spans="1:8" ht="15.75">
      <c r="A52" s="20"/>
      <c r="B52" s="10"/>
      <c r="C52" s="90"/>
      <c r="D52" s="90"/>
      <c r="E52" s="90"/>
      <c r="F52" s="21"/>
      <c r="G52" s="93"/>
      <c r="H52" s="22"/>
    </row>
    <row r="53" spans="1:8" ht="15.75">
      <c r="A53" s="65" t="s">
        <v>30</v>
      </c>
      <c r="B53" s="33"/>
      <c r="C53" s="34"/>
      <c r="D53" s="35"/>
      <c r="E53" s="36"/>
      <c r="F53" s="34"/>
      <c r="G53" s="34"/>
      <c r="H53" s="54"/>
    </row>
    <row r="54" spans="1:8" ht="15" customHeight="1">
      <c r="A54" s="193" t="s">
        <v>79</v>
      </c>
      <c r="B54" s="194"/>
      <c r="C54" s="194"/>
      <c r="D54" s="194"/>
      <c r="E54" s="194"/>
      <c r="F54" s="194"/>
      <c r="G54" s="194"/>
      <c r="H54" s="195"/>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A21:A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F29" sqref="F29"/>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c r="A5" s="17"/>
      <c r="B5" s="18"/>
      <c r="C5" s="85"/>
      <c r="D5" s="85"/>
      <c r="E5" s="9"/>
      <c r="F5" s="85"/>
      <c r="G5" s="85"/>
      <c r="H5" s="19"/>
    </row>
    <row r="6" spans="1:8" ht="43.5" customHeight="1">
      <c r="A6" s="87">
        <v>608</v>
      </c>
      <c r="B6" s="213" t="s">
        <v>68</v>
      </c>
      <c r="C6" s="214"/>
      <c r="D6" s="214"/>
      <c r="E6" s="214"/>
      <c r="F6" s="214"/>
      <c r="G6" s="214"/>
      <c r="H6" s="214"/>
    </row>
    <row r="7" spans="1:8">
      <c r="A7" s="88"/>
      <c r="B7" s="196"/>
      <c r="C7" s="197"/>
      <c r="D7" s="197"/>
      <c r="E7" s="197"/>
      <c r="F7" s="197"/>
      <c r="G7" s="89" t="s">
        <v>32</v>
      </c>
      <c r="H7" s="94" t="s">
        <v>35</v>
      </c>
    </row>
    <row r="8" spans="1:8" ht="15.75" customHeight="1">
      <c r="A8" s="20"/>
      <c r="C8" s="198"/>
      <c r="D8" s="198"/>
      <c r="E8" s="198"/>
      <c r="F8" s="21"/>
      <c r="G8" s="90"/>
      <c r="H8" s="22"/>
    </row>
    <row r="9" spans="1:8">
      <c r="B9" s="99" t="s">
        <v>21</v>
      </c>
      <c r="C9" s="199" t="s">
        <v>39</v>
      </c>
      <c r="D9" s="199"/>
      <c r="E9" s="90"/>
      <c r="F9" s="21"/>
      <c r="G9" s="90"/>
      <c r="H9" s="22"/>
    </row>
    <row r="10" spans="1:8" ht="15.75">
      <c r="A10" s="20"/>
      <c r="B10" s="55" t="s">
        <v>22</v>
      </c>
      <c r="C10" s="55"/>
      <c r="D10" s="55" t="s">
        <v>36</v>
      </c>
      <c r="E10" s="56" t="s">
        <v>8</v>
      </c>
      <c r="F10" s="56"/>
      <c r="G10" s="56" t="s">
        <v>5</v>
      </c>
      <c r="H10" s="22"/>
    </row>
    <row r="11" spans="1:8">
      <c r="A11" s="32"/>
      <c r="B11" s="57" t="s">
        <v>49</v>
      </c>
      <c r="C11" s="58"/>
      <c r="D11" s="96"/>
      <c r="E11" s="59"/>
      <c r="F11" s="60"/>
      <c r="G11" s="60"/>
      <c r="H11" s="22"/>
    </row>
    <row r="12" spans="1:8" ht="15.75">
      <c r="A12" s="20"/>
      <c r="B12" s="61" t="s">
        <v>5</v>
      </c>
      <c r="C12" s="62"/>
      <c r="D12" s="62"/>
      <c r="E12" s="62"/>
      <c r="F12" s="62"/>
      <c r="G12" s="91">
        <f>SUM(G11:G11)</f>
        <v>0</v>
      </c>
      <c r="H12" s="22"/>
    </row>
    <row r="13" spans="1:8">
      <c r="A13" s="20"/>
      <c r="B13" s="18"/>
      <c r="C13" s="18"/>
      <c r="D13" s="18"/>
      <c r="E13" s="18"/>
      <c r="F13" s="18"/>
      <c r="G13" s="18"/>
      <c r="H13" s="22"/>
    </row>
    <row r="14" spans="1:8" ht="15.75">
      <c r="A14" s="23"/>
      <c r="B14" s="63" t="s">
        <v>25</v>
      </c>
      <c r="C14" s="64">
        <v>35</v>
      </c>
      <c r="D14" s="18"/>
      <c r="E14" s="98"/>
      <c r="F14" s="98"/>
      <c r="G14" s="98"/>
      <c r="H14" s="101"/>
    </row>
    <row r="15" spans="1:8" ht="15.75">
      <c r="A15" s="25"/>
      <c r="B15" s="63" t="s">
        <v>26</v>
      </c>
      <c r="C15" s="64">
        <v>35</v>
      </c>
      <c r="D15" s="18"/>
      <c r="E15" s="97"/>
      <c r="F15" s="18"/>
      <c r="G15" s="18"/>
      <c r="H15" s="24"/>
    </row>
    <row r="16" spans="1:8" ht="15.75">
      <c r="A16" s="25"/>
      <c r="B16" s="63" t="s">
        <v>27</v>
      </c>
      <c r="C16" s="64">
        <f>C14-C15</f>
        <v>0</v>
      </c>
      <c r="D16" s="18"/>
      <c r="E16" s="97"/>
      <c r="F16" s="18"/>
      <c r="G16" s="18"/>
      <c r="H16" s="24"/>
    </row>
    <row r="17" spans="1:8" ht="15.75">
      <c r="A17" s="81"/>
      <c r="B17" s="63" t="s">
        <v>28</v>
      </c>
      <c r="C17" s="64"/>
      <c r="D17" s="18"/>
      <c r="E17" s="97"/>
      <c r="F17" s="18"/>
      <c r="G17" s="18"/>
      <c r="H17" s="24"/>
    </row>
    <row r="18" spans="1:8" ht="15.75">
      <c r="A18" s="81"/>
      <c r="B18" s="63" t="s">
        <v>29</v>
      </c>
      <c r="C18" s="64">
        <f>G12</f>
        <v>0</v>
      </c>
      <c r="D18" s="18"/>
      <c r="E18" s="97"/>
      <c r="F18" s="18"/>
      <c r="G18" s="18"/>
      <c r="H18" s="24"/>
    </row>
    <row r="19" spans="1:8">
      <c r="A19" s="81"/>
      <c r="H19" s="24"/>
    </row>
    <row r="20" spans="1:8" ht="24">
      <c r="A20" s="20"/>
      <c r="B20" s="78" t="s">
        <v>48</v>
      </c>
      <c r="C20" s="66"/>
      <c r="D20" s="67" t="s">
        <v>71</v>
      </c>
      <c r="E20" s="66" t="s">
        <v>11</v>
      </c>
      <c r="F20" s="138" t="s">
        <v>94</v>
      </c>
      <c r="G20" s="66" t="s">
        <v>47</v>
      </c>
      <c r="H20" s="24"/>
    </row>
    <row r="21" spans="1:8">
      <c r="A21" s="20"/>
      <c r="B21" s="78" t="s">
        <v>51</v>
      </c>
      <c r="C21" s="118" t="s">
        <v>89</v>
      </c>
      <c r="D21" s="111">
        <f>5.5/3</f>
        <v>1.8333333333333333</v>
      </c>
      <c r="E21" s="106">
        <v>44835</v>
      </c>
      <c r="F21" s="68">
        <v>3</v>
      </c>
      <c r="G21" s="69">
        <f>F21*D21</f>
        <v>5.5</v>
      </c>
      <c r="H21" s="24"/>
    </row>
    <row r="22" spans="1:8">
      <c r="A22" s="20"/>
      <c r="B22" s="78" t="s">
        <v>52</v>
      </c>
      <c r="C22" s="76" t="s">
        <v>72</v>
      </c>
      <c r="D22" s="111">
        <f>2/3</f>
        <v>0.66666666666666663</v>
      </c>
      <c r="E22" s="68"/>
      <c r="F22" s="68">
        <v>3</v>
      </c>
      <c r="G22" s="69">
        <f t="shared" ref="G22:G27" si="0">F22*D22</f>
        <v>2</v>
      </c>
      <c r="H22" s="24"/>
    </row>
    <row r="23" spans="1:8">
      <c r="A23" s="20"/>
      <c r="B23" s="78" t="s">
        <v>53</v>
      </c>
      <c r="C23" s="118" t="s">
        <v>89</v>
      </c>
      <c r="D23" s="111">
        <f>5.5/3</f>
        <v>1.8333333333333333</v>
      </c>
      <c r="E23" s="68"/>
      <c r="F23" s="68">
        <v>3</v>
      </c>
      <c r="G23" s="69">
        <f t="shared" si="0"/>
        <v>5.5</v>
      </c>
      <c r="H23" s="24"/>
    </row>
    <row r="24" spans="1:8">
      <c r="A24" s="20"/>
      <c r="B24" s="78" t="s">
        <v>54</v>
      </c>
      <c r="C24" s="103" t="s">
        <v>73</v>
      </c>
      <c r="D24" s="111">
        <v>2</v>
      </c>
      <c r="E24" s="68"/>
      <c r="F24" s="68">
        <v>3</v>
      </c>
      <c r="G24" s="69">
        <f t="shared" si="0"/>
        <v>6</v>
      </c>
      <c r="H24" s="24"/>
    </row>
    <row r="25" spans="1:8">
      <c r="A25" s="20"/>
      <c r="B25" s="78" t="s">
        <v>55</v>
      </c>
      <c r="C25" s="103" t="s">
        <v>75</v>
      </c>
      <c r="D25" s="111">
        <f>1.5/3</f>
        <v>0.5</v>
      </c>
      <c r="E25" s="68"/>
      <c r="F25" s="68">
        <v>3</v>
      </c>
      <c r="G25" s="69">
        <f t="shared" si="0"/>
        <v>1.5</v>
      </c>
      <c r="H25" s="24"/>
    </row>
    <row r="26" spans="1:8">
      <c r="A26" s="20"/>
      <c r="B26" s="108" t="s">
        <v>55</v>
      </c>
      <c r="C26" s="103" t="s">
        <v>76</v>
      </c>
      <c r="D26" s="111">
        <f>6/2</f>
        <v>3</v>
      </c>
      <c r="E26" s="68"/>
      <c r="F26" s="68">
        <v>3</v>
      </c>
      <c r="G26" s="69">
        <f t="shared" si="0"/>
        <v>9</v>
      </c>
      <c r="H26" s="24"/>
    </row>
    <row r="27" spans="1:8" ht="15.75">
      <c r="A27" s="20"/>
      <c r="B27" s="78" t="s">
        <v>57</v>
      </c>
      <c r="C27" s="103" t="s">
        <v>77</v>
      </c>
      <c r="D27" s="111">
        <v>1</v>
      </c>
      <c r="E27" s="104"/>
      <c r="F27" s="68">
        <v>3</v>
      </c>
      <c r="G27" s="69">
        <f t="shared" si="0"/>
        <v>3</v>
      </c>
      <c r="H27" s="26"/>
    </row>
    <row r="28" spans="1:8" ht="15.75">
      <c r="A28" s="20"/>
      <c r="B28" s="78" t="s">
        <v>74</v>
      </c>
      <c r="C28" s="103" t="s">
        <v>72</v>
      </c>
      <c r="D28" s="111">
        <f>2/3</f>
        <v>0.66666666666666663</v>
      </c>
      <c r="E28" s="104"/>
      <c r="F28" s="68">
        <v>3</v>
      </c>
      <c r="G28" s="69">
        <v>2.5</v>
      </c>
      <c r="H28" s="26"/>
    </row>
    <row r="29" spans="1:8" ht="15.75">
      <c r="A29" s="20"/>
      <c r="B29" s="79"/>
      <c r="C29" s="75"/>
      <c r="E29" s="104"/>
      <c r="F29" s="104" t="s">
        <v>5</v>
      </c>
      <c r="G29" s="112">
        <f>SUM(G21:G28)</f>
        <v>35</v>
      </c>
      <c r="H29" s="26"/>
    </row>
    <row r="30" spans="1:8" ht="15.75">
      <c r="A30" s="20"/>
      <c r="B30" s="92"/>
      <c r="C30" s="92"/>
      <c r="E30" s="102"/>
      <c r="F30" s="102"/>
      <c r="G30" s="68"/>
      <c r="H30" s="26"/>
    </row>
    <row r="31" spans="1:8" ht="15.75">
      <c r="A31" s="20"/>
      <c r="B31" s="92"/>
      <c r="C31" s="92"/>
      <c r="E31" s="109" t="s">
        <v>58</v>
      </c>
      <c r="F31" s="110"/>
      <c r="G31" s="68"/>
      <c r="H31" s="26"/>
    </row>
    <row r="32" spans="1:8" ht="15.75">
      <c r="A32" s="20"/>
      <c r="B32" s="92"/>
      <c r="C32" s="92"/>
      <c r="E32" s="208">
        <v>44805</v>
      </c>
      <c r="F32" s="209"/>
      <c r="G32" s="119">
        <v>11.499999999999998</v>
      </c>
      <c r="H32" s="26"/>
    </row>
    <row r="33" spans="1:8" ht="15.75">
      <c r="A33" s="20"/>
      <c r="E33" s="208">
        <v>44835</v>
      </c>
      <c r="F33" s="209"/>
      <c r="G33" s="119">
        <v>11.499999999999998</v>
      </c>
      <c r="H33" s="26"/>
    </row>
    <row r="34" spans="1:8" ht="15.75">
      <c r="A34" s="20"/>
      <c r="E34" s="208">
        <v>44866</v>
      </c>
      <c r="F34" s="209"/>
      <c r="G34" s="119">
        <v>12</v>
      </c>
      <c r="H34" s="26"/>
    </row>
    <row r="35" spans="1:8" ht="15.75">
      <c r="A35" s="20"/>
      <c r="E35" s="109"/>
      <c r="F35" s="110"/>
      <c r="G35" s="68"/>
      <c r="H35" s="26"/>
    </row>
    <row r="36" spans="1:8" ht="15.75">
      <c r="A36" s="20"/>
      <c r="E36" s="109"/>
      <c r="F36" s="110"/>
      <c r="G36" s="68"/>
      <c r="H36" s="26"/>
    </row>
    <row r="37" spans="1:8" ht="15.75">
      <c r="A37" s="20"/>
      <c r="D37" s="92"/>
      <c r="E37" s="18"/>
      <c r="F37" s="18"/>
      <c r="G37" s="11"/>
      <c r="H37" s="26"/>
    </row>
    <row r="38" spans="1:8" ht="15.75">
      <c r="A38" s="20"/>
      <c r="D38" s="92"/>
      <c r="E38" s="18"/>
      <c r="F38" s="18"/>
      <c r="G38" s="11"/>
      <c r="H38" s="26"/>
    </row>
    <row r="39" spans="1:8" ht="15.75">
      <c r="A39" s="20"/>
      <c r="B39" s="92"/>
      <c r="C39" s="92"/>
      <c r="D39" s="92"/>
      <c r="E39" s="18"/>
      <c r="F39" s="18"/>
      <c r="G39" s="11"/>
      <c r="H39" s="26"/>
    </row>
    <row r="40" spans="1:8" ht="15.75">
      <c r="A40" s="20"/>
      <c r="B40" s="92"/>
      <c r="C40" s="92"/>
      <c r="D40" s="92"/>
      <c r="E40" s="18"/>
      <c r="F40" s="18"/>
      <c r="G40" s="11"/>
      <c r="H40" s="26"/>
    </row>
    <row r="41" spans="1:8" ht="15.75">
      <c r="A41" s="20"/>
      <c r="B41" s="92"/>
      <c r="C41" s="92"/>
      <c r="D41" s="92"/>
      <c r="E41" s="18"/>
      <c r="F41" s="18"/>
      <c r="G41" s="11"/>
      <c r="H41" s="26"/>
    </row>
    <row r="42" spans="1:8" ht="15.75">
      <c r="A42" s="20"/>
      <c r="B42" s="92"/>
      <c r="C42" s="92"/>
      <c r="D42" s="92"/>
      <c r="E42" s="18"/>
      <c r="F42" s="18"/>
      <c r="G42" s="11"/>
      <c r="H42" s="26"/>
    </row>
    <row r="43" spans="1:8" ht="15.75">
      <c r="A43" s="20"/>
      <c r="B43" s="92"/>
      <c r="C43" s="92"/>
      <c r="D43" s="92"/>
      <c r="E43" s="18"/>
      <c r="F43" s="18"/>
      <c r="G43" s="11"/>
      <c r="H43" s="26"/>
    </row>
    <row r="44" spans="1:8" ht="15.75">
      <c r="A44" s="20"/>
      <c r="B44" s="92"/>
      <c r="C44" s="92"/>
      <c r="D44" s="92"/>
      <c r="E44" s="18"/>
      <c r="F44" s="18"/>
      <c r="G44" s="11"/>
      <c r="H44" s="26"/>
    </row>
    <row r="45" spans="1:8" ht="15.75">
      <c r="A45" s="20"/>
      <c r="B45" s="92"/>
      <c r="C45" s="92"/>
      <c r="D45" s="92"/>
      <c r="E45" s="18"/>
      <c r="F45" s="18"/>
      <c r="G45" s="11"/>
      <c r="H45" s="26"/>
    </row>
    <row r="46" spans="1:8" ht="15.75">
      <c r="A46" s="20"/>
      <c r="B46" s="10"/>
      <c r="C46" s="90"/>
      <c r="D46" s="90"/>
      <c r="E46" s="90"/>
      <c r="F46" s="21"/>
      <c r="G46" s="93"/>
      <c r="H46" s="22"/>
    </row>
    <row r="47" spans="1:8" ht="15.75">
      <c r="A47" s="65" t="s">
        <v>30</v>
      </c>
      <c r="B47" s="33"/>
      <c r="C47" s="34"/>
      <c r="D47" s="35"/>
      <c r="E47" s="36"/>
      <c r="F47" s="34"/>
      <c r="G47" s="34"/>
      <c r="H47" s="54"/>
    </row>
    <row r="48" spans="1:8" ht="15" customHeight="1">
      <c r="A48" s="210" t="s">
        <v>34</v>
      </c>
      <c r="B48" s="211"/>
      <c r="C48" s="211"/>
      <c r="D48" s="211"/>
      <c r="E48" s="211"/>
      <c r="F48" s="211"/>
      <c r="G48" s="211"/>
      <c r="H48" s="212"/>
    </row>
    <row r="49" spans="1:8" ht="15" customHeight="1">
      <c r="A49" s="27"/>
      <c r="B49" s="16"/>
      <c r="C49" s="28"/>
      <c r="D49" s="28"/>
      <c r="E49" s="2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1">
    <mergeCell ref="E32:F32"/>
    <mergeCell ref="A48:H48"/>
    <mergeCell ref="A2:H2"/>
    <mergeCell ref="A3:H3"/>
    <mergeCell ref="A4:H4"/>
    <mergeCell ref="B6:H6"/>
    <mergeCell ref="B7:F7"/>
    <mergeCell ref="C8:E8"/>
    <mergeCell ref="C9:D9"/>
    <mergeCell ref="E33:F33"/>
    <mergeCell ref="E34:F34"/>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L11" sqref="L11"/>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2"/>
      <c r="B1" s="83"/>
      <c r="C1" s="83"/>
      <c r="D1" s="83"/>
      <c r="E1" s="83"/>
      <c r="F1" s="83"/>
      <c r="G1" s="83"/>
      <c r="H1" s="84"/>
    </row>
    <row r="2" spans="1:8">
      <c r="A2" s="177" t="s">
        <v>112</v>
      </c>
      <c r="B2" s="178"/>
      <c r="C2" s="178"/>
      <c r="D2" s="178"/>
      <c r="E2" s="178"/>
      <c r="F2" s="178"/>
      <c r="G2" s="178"/>
      <c r="H2" s="179"/>
    </row>
    <row r="3" spans="1:8">
      <c r="A3" s="180" t="s">
        <v>70</v>
      </c>
      <c r="B3" s="181"/>
      <c r="C3" s="181"/>
      <c r="D3" s="181"/>
      <c r="E3" s="181"/>
      <c r="F3" s="181"/>
      <c r="G3" s="181"/>
      <c r="H3" s="182"/>
    </row>
    <row r="4" spans="1:8">
      <c r="A4" s="183" t="s">
        <v>115</v>
      </c>
      <c r="B4" s="184"/>
      <c r="C4" s="184"/>
      <c r="D4" s="184"/>
      <c r="E4" s="184"/>
      <c r="F4" s="184"/>
      <c r="G4" s="184"/>
      <c r="H4" s="185"/>
    </row>
    <row r="5" spans="1:8">
      <c r="A5" s="17"/>
      <c r="B5" s="18"/>
      <c r="C5" s="85"/>
      <c r="D5" s="85"/>
      <c r="E5" s="9"/>
      <c r="F5" s="85"/>
      <c r="G5" s="85"/>
      <c r="H5" s="19"/>
    </row>
    <row r="6" spans="1:8" ht="43.5" customHeight="1">
      <c r="A6" s="87">
        <v>609</v>
      </c>
      <c r="B6" s="215" t="s">
        <v>69</v>
      </c>
      <c r="C6" s="215"/>
      <c r="D6" s="215"/>
      <c r="E6" s="215"/>
      <c r="F6" s="215"/>
      <c r="G6" s="215"/>
      <c r="H6" s="216"/>
    </row>
    <row r="7" spans="1:8">
      <c r="A7" s="88"/>
      <c r="B7" s="196"/>
      <c r="C7" s="197"/>
      <c r="D7" s="197"/>
      <c r="E7" s="197"/>
      <c r="F7" s="197"/>
      <c r="G7" s="89" t="s">
        <v>32</v>
      </c>
      <c r="H7" s="94" t="s">
        <v>35</v>
      </c>
    </row>
    <row r="8" spans="1:8" ht="15.75" customHeight="1">
      <c r="A8" s="20"/>
      <c r="C8" s="198"/>
      <c r="D8" s="198"/>
      <c r="E8" s="198"/>
      <c r="F8" s="21"/>
      <c r="G8" s="90"/>
      <c r="H8" s="22"/>
    </row>
    <row r="9" spans="1:8">
      <c r="B9" s="99" t="s">
        <v>21</v>
      </c>
      <c r="C9" s="199" t="s">
        <v>39</v>
      </c>
      <c r="D9" s="199"/>
      <c r="E9" s="90"/>
      <c r="F9" s="21"/>
      <c r="G9" s="90"/>
      <c r="H9" s="22"/>
    </row>
    <row r="10" spans="1:8" ht="31.5">
      <c r="A10" s="20"/>
      <c r="B10" s="55" t="str">
        <f>B6</f>
        <v>ADMINISTRAÇÃO LOCAL</v>
      </c>
      <c r="C10" s="55"/>
      <c r="D10" s="55" t="s">
        <v>36</v>
      </c>
      <c r="E10" s="56" t="s">
        <v>8</v>
      </c>
      <c r="F10" s="56"/>
      <c r="G10" s="56" t="s">
        <v>5</v>
      </c>
      <c r="H10" s="22"/>
    </row>
    <row r="11" spans="1:8">
      <c r="A11" s="32"/>
      <c r="B11" s="57"/>
      <c r="C11" s="58"/>
      <c r="D11" s="96"/>
      <c r="E11" s="59"/>
      <c r="F11" s="60"/>
      <c r="G11" s="60"/>
      <c r="H11" s="22"/>
    </row>
    <row r="12" spans="1:8" ht="15.75">
      <c r="A12" s="20"/>
      <c r="B12" s="61" t="s">
        <v>5</v>
      </c>
      <c r="C12" s="62"/>
      <c r="D12" s="62"/>
      <c r="E12" s="62"/>
      <c r="F12" s="62"/>
      <c r="G12" s="91">
        <f>SUM(G11:G11)</f>
        <v>0</v>
      </c>
      <c r="H12" s="22"/>
    </row>
    <row r="13" spans="1:8">
      <c r="A13" s="20"/>
      <c r="B13" s="18"/>
      <c r="C13" s="18"/>
      <c r="D13" s="18"/>
      <c r="E13" s="18"/>
      <c r="F13" s="18"/>
      <c r="G13" s="18"/>
      <c r="H13" s="22"/>
    </row>
    <row r="14" spans="1:8" ht="15.75">
      <c r="A14" s="23"/>
      <c r="B14" s="63" t="s">
        <v>25</v>
      </c>
      <c r="C14" s="64">
        <v>3</v>
      </c>
      <c r="D14" s="18"/>
      <c r="E14" s="98"/>
      <c r="F14" s="98"/>
      <c r="G14" s="98"/>
      <c r="H14" s="101"/>
    </row>
    <row r="15" spans="1:8" ht="15.75">
      <c r="A15" s="25"/>
      <c r="B15" s="63" t="s">
        <v>26</v>
      </c>
      <c r="C15" s="64">
        <f>G23</f>
        <v>3</v>
      </c>
      <c r="D15" s="18"/>
      <c r="E15" s="97"/>
      <c r="F15" s="18"/>
      <c r="G15" s="18"/>
      <c r="H15" s="24"/>
    </row>
    <row r="16" spans="1:8" ht="15.75">
      <c r="A16" s="25"/>
      <c r="B16" s="63" t="s">
        <v>27</v>
      </c>
      <c r="C16" s="64">
        <f>C14-C15</f>
        <v>0</v>
      </c>
      <c r="D16" s="18"/>
      <c r="E16" s="97"/>
      <c r="F16" s="18"/>
      <c r="G16" s="18"/>
      <c r="H16" s="24"/>
    </row>
    <row r="17" spans="1:8" ht="15.75">
      <c r="A17" s="81"/>
      <c r="B17" s="63" t="s">
        <v>28</v>
      </c>
      <c r="C17" s="64"/>
      <c r="D17" s="18"/>
      <c r="E17" s="97"/>
      <c r="F17" s="18"/>
      <c r="G17" s="18"/>
      <c r="H17" s="24"/>
    </row>
    <row r="18" spans="1:8" ht="15.75">
      <c r="A18" s="81"/>
      <c r="B18" s="63" t="s">
        <v>29</v>
      </c>
      <c r="C18" s="64">
        <f>G12</f>
        <v>0</v>
      </c>
      <c r="D18" s="18"/>
      <c r="E18" s="97"/>
      <c r="F18" s="18"/>
      <c r="G18" s="18"/>
      <c r="H18" s="24"/>
    </row>
    <row r="19" spans="1:8">
      <c r="A19" s="81"/>
      <c r="H19" s="24"/>
    </row>
    <row r="20" spans="1:8" ht="24">
      <c r="A20" s="20"/>
      <c r="B20" s="78" t="s">
        <v>96</v>
      </c>
      <c r="C20" s="66"/>
      <c r="D20" s="67"/>
      <c r="E20" s="66"/>
      <c r="F20" s="138" t="s">
        <v>94</v>
      </c>
      <c r="G20" s="66" t="s">
        <v>47</v>
      </c>
      <c r="H20" s="24"/>
    </row>
    <row r="21" spans="1:8">
      <c r="A21" s="20"/>
      <c r="B21" s="139" t="s">
        <v>97</v>
      </c>
      <c r="C21" s="118"/>
      <c r="D21" s="111"/>
      <c r="E21" s="106"/>
      <c r="F21" s="68">
        <v>1</v>
      </c>
      <c r="G21" s="69">
        <v>1</v>
      </c>
      <c r="H21" s="24"/>
    </row>
    <row r="22" spans="1:8">
      <c r="A22" s="20"/>
      <c r="B22" s="139" t="s">
        <v>98</v>
      </c>
      <c r="C22" s="76"/>
      <c r="D22" s="111"/>
      <c r="E22" s="68"/>
      <c r="F22" s="68">
        <v>1</v>
      </c>
      <c r="G22" s="69">
        <f>F22+G21</f>
        <v>2</v>
      </c>
      <c r="H22" s="24"/>
    </row>
    <row r="23" spans="1:8">
      <c r="A23" s="20"/>
      <c r="B23" s="139" t="s">
        <v>103</v>
      </c>
      <c r="C23" s="118"/>
      <c r="D23" s="111"/>
      <c r="E23" s="68"/>
      <c r="F23" s="68">
        <v>1</v>
      </c>
      <c r="G23" s="69">
        <f>F23+G22</f>
        <v>3</v>
      </c>
      <c r="H23" s="24"/>
    </row>
    <row r="24" spans="1:8">
      <c r="A24" s="20"/>
      <c r="B24" s="139"/>
      <c r="C24" s="103"/>
      <c r="D24" s="111"/>
      <c r="E24" s="68"/>
      <c r="F24" s="68"/>
      <c r="G24" s="69"/>
      <c r="H24" s="24"/>
    </row>
    <row r="25" spans="1:8">
      <c r="A25" s="20"/>
      <c r="B25" s="139"/>
      <c r="C25" s="103"/>
      <c r="D25" s="111"/>
      <c r="E25" s="68"/>
      <c r="F25" s="68"/>
      <c r="G25" s="69"/>
      <c r="H25" s="24"/>
    </row>
    <row r="26" spans="1:8">
      <c r="A26" s="20"/>
      <c r="B26" s="140"/>
      <c r="C26" s="103"/>
      <c r="D26" s="111"/>
      <c r="E26" s="68"/>
      <c r="F26" s="68"/>
      <c r="G26" s="69"/>
      <c r="H26" s="24"/>
    </row>
    <row r="27" spans="1:8" ht="15.75">
      <c r="A27" s="20"/>
      <c r="B27" s="139"/>
      <c r="C27" s="103"/>
      <c r="D27" s="111"/>
      <c r="E27" s="104"/>
      <c r="F27" s="68"/>
      <c r="G27" s="69"/>
      <c r="H27" s="26"/>
    </row>
    <row r="28" spans="1:8" ht="15.75">
      <c r="A28" s="20"/>
      <c r="B28" s="139"/>
      <c r="C28" s="103"/>
      <c r="D28" s="111"/>
      <c r="E28" s="104"/>
      <c r="F28" s="68"/>
      <c r="G28" s="69"/>
      <c r="H28" s="26"/>
    </row>
    <row r="29" spans="1:8" ht="15.75">
      <c r="A29" s="20"/>
      <c r="B29" s="79"/>
      <c r="C29" s="75"/>
      <c r="E29" s="104"/>
      <c r="F29" s="104" t="s">
        <v>5</v>
      </c>
      <c r="G29" s="112"/>
      <c r="H29" s="26"/>
    </row>
    <row r="30" spans="1:8" ht="15.75">
      <c r="A30" s="20"/>
      <c r="B30" s="92"/>
      <c r="C30" s="92"/>
      <c r="E30" s="102"/>
      <c r="F30" s="102"/>
      <c r="G30" s="68"/>
      <c r="H30" s="26"/>
    </row>
    <row r="31" spans="1:8" ht="15.75">
      <c r="A31" s="20"/>
      <c r="B31" s="92"/>
      <c r="C31" s="92"/>
      <c r="E31" s="109" t="s">
        <v>108</v>
      </c>
      <c r="F31" s="110"/>
      <c r="G31" s="68"/>
      <c r="H31" s="26"/>
    </row>
    <row r="32" spans="1:8" ht="15.75">
      <c r="A32" s="20"/>
      <c r="B32" s="92"/>
      <c r="C32" s="92"/>
      <c r="E32" s="208">
        <v>44805</v>
      </c>
      <c r="F32" s="209"/>
      <c r="G32" s="119">
        <v>1</v>
      </c>
      <c r="H32" s="26"/>
    </row>
    <row r="33" spans="1:8" ht="15.75">
      <c r="A33" s="20"/>
      <c r="E33" s="208">
        <v>44835</v>
      </c>
      <c r="F33" s="209"/>
      <c r="G33" s="119">
        <v>1</v>
      </c>
      <c r="H33" s="26"/>
    </row>
    <row r="34" spans="1:8" ht="15.75">
      <c r="A34" s="20"/>
      <c r="E34" s="208">
        <v>44866</v>
      </c>
      <c r="F34" s="209"/>
      <c r="G34" s="119">
        <v>1</v>
      </c>
      <c r="H34" s="26"/>
    </row>
    <row r="35" spans="1:8" ht="15.75">
      <c r="A35" s="20"/>
      <c r="E35" s="109"/>
      <c r="F35" s="110"/>
      <c r="G35" s="68"/>
      <c r="H35" s="26"/>
    </row>
    <row r="36" spans="1:8" ht="15.75">
      <c r="A36" s="20"/>
      <c r="E36" s="109"/>
      <c r="F36" s="110"/>
      <c r="G36" s="68"/>
      <c r="H36" s="26"/>
    </row>
    <row r="37" spans="1:8" ht="15.75">
      <c r="A37" s="20"/>
      <c r="D37" s="92"/>
      <c r="E37" s="18"/>
      <c r="F37" s="18"/>
      <c r="G37" s="11"/>
      <c r="H37" s="26"/>
    </row>
    <row r="38" spans="1:8" ht="15.75">
      <c r="A38" s="20"/>
      <c r="D38" s="92"/>
      <c r="E38" s="18"/>
      <c r="F38" s="18"/>
      <c r="G38" s="11"/>
      <c r="H38" s="26"/>
    </row>
    <row r="39" spans="1:8" ht="15.75">
      <c r="A39" s="20"/>
      <c r="B39" s="92"/>
      <c r="C39" s="92"/>
      <c r="D39" s="92"/>
      <c r="E39" s="18"/>
      <c r="F39" s="18"/>
      <c r="G39" s="11"/>
      <c r="H39" s="26"/>
    </row>
    <row r="40" spans="1:8" ht="15.75">
      <c r="A40" s="20"/>
      <c r="B40" s="92"/>
      <c r="C40" s="92"/>
      <c r="D40" s="92"/>
      <c r="E40" s="18"/>
      <c r="F40" s="18"/>
      <c r="G40" s="11"/>
      <c r="H40" s="26"/>
    </row>
    <row r="41" spans="1:8" ht="15.75">
      <c r="A41" s="20"/>
      <c r="B41" s="92"/>
      <c r="C41" s="92"/>
      <c r="D41" s="92"/>
      <c r="E41" s="18"/>
      <c r="F41" s="18"/>
      <c r="G41" s="11"/>
      <c r="H41" s="26"/>
    </row>
    <row r="42" spans="1:8" ht="15.75">
      <c r="A42" s="20"/>
      <c r="B42" s="92"/>
      <c r="C42" s="92"/>
      <c r="D42" s="92"/>
      <c r="E42" s="18"/>
      <c r="F42" s="18"/>
      <c r="G42" s="11"/>
      <c r="H42" s="26"/>
    </row>
    <row r="43" spans="1:8" ht="15.75">
      <c r="A43" s="20"/>
      <c r="B43" s="92"/>
      <c r="C43" s="92"/>
      <c r="D43" s="92"/>
      <c r="E43" s="18"/>
      <c r="F43" s="18"/>
      <c r="G43" s="11"/>
      <c r="H43" s="26"/>
    </row>
    <row r="44" spans="1:8" ht="15.75">
      <c r="A44" s="20"/>
      <c r="B44" s="92"/>
      <c r="C44" s="92"/>
      <c r="D44" s="92"/>
      <c r="E44" s="18"/>
      <c r="F44" s="18"/>
      <c r="G44" s="11"/>
      <c r="H44" s="26"/>
    </row>
    <row r="45" spans="1:8" ht="15.75">
      <c r="A45" s="20"/>
      <c r="B45" s="92"/>
      <c r="C45" s="92"/>
      <c r="D45" s="92"/>
      <c r="E45" s="18"/>
      <c r="F45" s="18"/>
      <c r="G45" s="11"/>
      <c r="H45" s="26"/>
    </row>
    <row r="46" spans="1:8" ht="15.75">
      <c r="A46" s="20"/>
      <c r="B46" s="10"/>
      <c r="C46" s="90"/>
      <c r="D46" s="90"/>
      <c r="E46" s="90"/>
      <c r="F46" s="21"/>
      <c r="G46" s="93"/>
      <c r="H46" s="22"/>
    </row>
    <row r="47" spans="1:8" ht="15.75">
      <c r="A47" s="65" t="s">
        <v>30</v>
      </c>
      <c r="B47" s="33"/>
      <c r="C47" s="34"/>
      <c r="D47" s="35"/>
      <c r="E47" s="36"/>
      <c r="F47" s="34"/>
      <c r="G47" s="34"/>
      <c r="H47" s="54"/>
    </row>
    <row r="48" spans="1:8" ht="15" customHeight="1">
      <c r="A48" s="210" t="s">
        <v>95</v>
      </c>
      <c r="B48" s="211"/>
      <c r="C48" s="211"/>
      <c r="D48" s="211"/>
      <c r="E48" s="211"/>
      <c r="F48" s="211"/>
      <c r="G48" s="211"/>
      <c r="H48" s="212"/>
    </row>
    <row r="49" spans="1:8" ht="15" customHeight="1">
      <c r="A49" s="27"/>
      <c r="B49" s="16"/>
      <c r="C49" s="28"/>
      <c r="D49" s="28"/>
      <c r="E49" s="2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1">
    <mergeCell ref="B7:F7"/>
    <mergeCell ref="A2:H2"/>
    <mergeCell ref="A3:H3"/>
    <mergeCell ref="A4:H4"/>
    <mergeCell ref="B6:H6"/>
    <mergeCell ref="C8:E8"/>
    <mergeCell ref="C9:D9"/>
    <mergeCell ref="E32:F32"/>
    <mergeCell ref="E33:F33"/>
    <mergeCell ref="A48:H48"/>
    <mergeCell ref="E34:F34"/>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10</vt:i4>
      </vt:variant>
    </vt:vector>
  </HeadingPairs>
  <TitlesOfParts>
    <vt:vector size="19" baseType="lpstr">
      <vt:lpstr>BM06 - Aditivo 2</vt:lpstr>
      <vt:lpstr>601</vt:lpstr>
      <vt:lpstr>602</vt:lpstr>
      <vt:lpstr>603</vt:lpstr>
      <vt:lpstr>604</vt:lpstr>
      <vt:lpstr>605</vt:lpstr>
      <vt:lpstr>607</vt:lpstr>
      <vt:lpstr>608</vt:lpstr>
      <vt:lpstr>609</vt:lpstr>
      <vt:lpstr>'601'!Area_de_impressao</vt:lpstr>
      <vt:lpstr>'602'!Area_de_impressao</vt:lpstr>
      <vt:lpstr>'603'!Area_de_impressao</vt:lpstr>
      <vt:lpstr>'604'!Area_de_impressao</vt:lpstr>
      <vt:lpstr>'605'!Area_de_impressao</vt:lpstr>
      <vt:lpstr>'607'!Area_de_impressao</vt:lpstr>
      <vt:lpstr>'608'!Area_de_impressao</vt:lpstr>
      <vt:lpstr>'609'!Area_de_impressao</vt:lpstr>
      <vt:lpstr>'BM06 - Aditivo 2'!Area_de_impressao</vt:lpstr>
      <vt:lpstr>'BM06 - Aditivo 2'!Titulos_de_impressao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02677737493</cp:lastModifiedBy>
  <cp:lastPrinted>2023-01-04T12:51:31Z</cp:lastPrinted>
  <dcterms:created xsi:type="dcterms:W3CDTF">2018-07-31T01:21:33Z</dcterms:created>
  <dcterms:modified xsi:type="dcterms:W3CDTF">2023-08-30T13:27:17Z</dcterms:modified>
</cp:coreProperties>
</file>