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7 - Aditivo 1" sheetId="15" r:id="rId1"/>
    <sheet name="601" sheetId="39" r:id="rId2"/>
    <sheet name="602" sheetId="44" r:id="rId3"/>
    <sheet name="603" sheetId="45" r:id="rId4"/>
    <sheet name="607" sheetId="46" r:id="rId5"/>
    <sheet name="610" sheetId="29" r:id="rId6"/>
  </sheets>
  <externalReferences>
    <externalReference r:id="rId7"/>
  </externalReferences>
  <definedNames>
    <definedName name="_xlnm.Print_Area" localSheetId="1">'601'!$A$1:$H$57</definedName>
    <definedName name="_xlnm.Print_Area" localSheetId="2">'602'!$A$1:$H$56</definedName>
    <definedName name="_xlnm.Print_Area" localSheetId="3">'603'!$A$1:$H$56</definedName>
    <definedName name="_xlnm.Print_Area" localSheetId="4">'607'!$A$1:$H$56</definedName>
    <definedName name="_xlnm.Print_Area" localSheetId="5">'610'!$A$1:$H$51</definedName>
    <definedName name="_xlnm.Print_Area" localSheetId="0">'BM07 - Aditivo 1'!$A$1:$P$25</definedName>
    <definedName name="SABRIL2017">'[1]SERVIÇOS ABRIL 2017'!$A$3:$E$6145</definedName>
    <definedName name="_xlnm.Print_Titles" localSheetId="0">'BM07 - Aditivo 1'!$1:$9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46"/>
  <c r="D34"/>
  <c r="B22"/>
  <c r="G32" i="29"/>
  <c r="D23"/>
  <c r="D21"/>
  <c r="G21" s="1"/>
  <c r="G11"/>
  <c r="N14" i="15"/>
  <c r="G14" s="1"/>
  <c r="C16" i="44"/>
  <c r="C17" s="1"/>
  <c r="G12"/>
  <c r="C19" s="1"/>
  <c r="G12" i="45"/>
  <c r="F32"/>
  <c r="F31"/>
  <c r="F30"/>
  <c r="F29"/>
  <c r="F28"/>
  <c r="F27"/>
  <c r="F26"/>
  <c r="F25"/>
  <c r="F24"/>
  <c r="F23"/>
  <c r="F22"/>
  <c r="E34" s="1"/>
  <c r="C19"/>
  <c r="C17"/>
  <c r="G13"/>
  <c r="N13" i="15"/>
  <c r="E34" i="44"/>
  <c r="F32"/>
  <c r="F31"/>
  <c r="F30"/>
  <c r="F29"/>
  <c r="F28"/>
  <c r="F27"/>
  <c r="F26"/>
  <c r="F25"/>
  <c r="F24"/>
  <c r="F23"/>
  <c r="F22"/>
  <c r="F23" i="39"/>
  <c r="F24"/>
  <c r="F25"/>
  <c r="F26"/>
  <c r="F27"/>
  <c r="F28"/>
  <c r="F29"/>
  <c r="F30"/>
  <c r="F31"/>
  <c r="F32"/>
  <c r="F33"/>
  <c r="F22"/>
  <c r="N20" i="15"/>
  <c r="G20" s="1"/>
  <c r="H20" s="1"/>
  <c r="D26" i="29"/>
  <c r="G26" s="1"/>
  <c r="D25"/>
  <c r="G25" s="1"/>
  <c r="G28"/>
  <c r="D28"/>
  <c r="G23"/>
  <c r="G24"/>
  <c r="G27"/>
  <c r="D22"/>
  <c r="G22" s="1"/>
  <c r="G19" i="15"/>
  <c r="H19" s="1"/>
  <c r="G12"/>
  <c r="L15"/>
  <c r="L16"/>
  <c r="L17"/>
  <c r="L12"/>
  <c r="F13"/>
  <c r="F14"/>
  <c r="F15"/>
  <c r="F16"/>
  <c r="F17"/>
  <c r="F18"/>
  <c r="F19"/>
  <c r="F20"/>
  <c r="F21"/>
  <c r="F12"/>
  <c r="I19"/>
  <c r="K19" s="1"/>
  <c r="L19" s="1"/>
  <c r="G15"/>
  <c r="H15" s="1"/>
  <c r="I15"/>
  <c r="J15" s="1"/>
  <c r="G16"/>
  <c r="H16" s="1"/>
  <c r="I16"/>
  <c r="J16" s="1"/>
  <c r="G17"/>
  <c r="H17" s="1"/>
  <c r="I17"/>
  <c r="J17" s="1"/>
  <c r="G13"/>
  <c r="G21"/>
  <c r="G13" i="46" l="1"/>
  <c r="I20" i="15"/>
  <c r="M20" s="1"/>
  <c r="G13" i="44"/>
  <c r="E36" i="39"/>
  <c r="G29" i="29"/>
  <c r="K20" i="15"/>
  <c r="L20" s="1"/>
  <c r="M19"/>
  <c r="J19"/>
  <c r="M17"/>
  <c r="M16"/>
  <c r="M15"/>
  <c r="K16"/>
  <c r="K15"/>
  <c r="K17"/>
  <c r="I13"/>
  <c r="C19" i="46" l="1"/>
  <c r="J20" i="15"/>
  <c r="I14"/>
  <c r="I21"/>
  <c r="I12"/>
  <c r="C16" i="46" l="1"/>
  <c r="C17" s="1"/>
  <c r="N18" i="15"/>
  <c r="G18" l="1"/>
  <c r="H18" s="1"/>
  <c r="I18"/>
  <c r="K18" l="1"/>
  <c r="L18" s="1"/>
  <c r="J18"/>
  <c r="M18"/>
  <c r="F22" l="1"/>
  <c r="C17" i="39" l="1"/>
  <c r="G12" i="29" l="1"/>
  <c r="G13" i="39" l="1"/>
  <c r="C19"/>
  <c r="C18" i="29"/>
  <c r="C15" s="1"/>
  <c r="C16" s="1"/>
  <c r="H21" i="15" l="1"/>
  <c r="H14"/>
  <c r="K14" l="1"/>
  <c r="L14" s="1"/>
  <c r="M14"/>
  <c r="J21"/>
  <c r="M21"/>
  <c r="K21"/>
  <c r="L21" s="1"/>
  <c r="J14"/>
  <c r="F23" l="1"/>
  <c r="F24" l="1"/>
  <c r="M12" l="1"/>
  <c r="K12"/>
  <c r="J12"/>
  <c r="H12" l="1"/>
  <c r="M13" l="1"/>
  <c r="H13"/>
  <c r="H22" l="1"/>
  <c r="H23" s="1"/>
  <c r="H24" s="1"/>
  <c r="J13"/>
  <c r="J22" s="1"/>
  <c r="K13"/>
  <c r="L13" l="1"/>
  <c r="L22" s="1"/>
  <c r="L23" s="1"/>
  <c r="L24" s="1"/>
  <c r="J23"/>
  <c r="J24" s="1"/>
  <c r="M22" l="1"/>
  <c r="M23" l="1"/>
  <c r="M24" l="1"/>
</calcChain>
</file>

<file path=xl/sharedStrings.xml><?xml version="1.0" encoding="utf-8"?>
<sst xmlns="http://schemas.openxmlformats.org/spreadsheetml/2006/main" count="226" uniqueCount="100">
  <si>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</si>
  <si>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</si>
  <si>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</si>
  <si>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</si>
  <si>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</si>
  <si>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</si>
  <si>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</si>
  <si>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</si>
  <si>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</si>
  <si>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</si>
  <si>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</si>
  <si>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</si>
  <si>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</si>
  <si>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</si>
  <si>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</si>
  <si>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</si>
  <si>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</si>
  <si>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</si>
  <si>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</si>
  <si>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</si>
  <si>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</si>
  <si>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</si>
  <si>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</si>
  <si>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</si>
  <si>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</si>
  <si>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</si>
  <si>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</si>
  <si>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</si>
  <si>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</si>
  <si>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</si>
  <si>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</si>
  <si>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</si>
  <si>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</si>
  <si>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</si>
  <si>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</si>
  <si>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</si>
  <si>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</si>
  <si>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</si>
  <si>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</si>
  <si>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</si>
  <si>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</si>
  <si>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</si>
  <si>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</si>
  <si>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</si>
  <si>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</si>
  <si>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</si>
  <si>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</si>
  <si>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quantidade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</si>
  <si>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</si>
  <si>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</si>
  <si>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</si>
  <si>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</si>
  <si>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</si>
  <si>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</si>
  <si>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</si>
  <si>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</si>
  <si>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</si>
  <si>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</si>
  <si>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</si>
  <si>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</si>
  <si>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13
set/22</t>
  </si>
  <si>
    <t>BOLETIM DE MEDIÇÃO BM01 - ADITIVO 02 - 01 A 30 setembro 2022</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</si>
  <si>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</si>
  <si>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</si>
  <si>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</si>
  <si>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</si>
  <si>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</si>
  <si>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</si>
  <si>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</si>
  <si>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</si>
  <si>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</si>
  <si>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DESMONTAGEM E REINSTALAÇÕES DOS LETREIROS DA FACHADA DO PRÉDIO</t>
  </si>
  <si>
    <t>ANDAIME SUSPENSO OU BALANCIM , TIPO PESADO (CARGA TOTAL DE 250 KG/m2) PLATAFORMA DE 1,50x 3,00m COM 04 CATRACAS(GUINCHOS) E CABO DE 45,00m (LOCAÇÃO)</t>
  </si>
  <si>
    <t>ADMINISTRAÇÃO LOCAL</t>
  </si>
  <si>
    <t>MEMÓRIA DE CÁLCULO DO BOLETIM MENSAL DE MEDIÇÃO DOS SERVIÇOS - BM01 - ADITIVO 02</t>
  </si>
  <si>
    <t>PERÍODO DE REFERÊNCIA DA MEDIÇÃO ATUAL:  01 a 30 setembro 2022</t>
  </si>
  <si>
    <t>ADITIVO 02</t>
  </si>
  <si>
    <t>PERÍODO DE REFERÊNCIA DA MEDIÇÃO ATUAL: 01 a 30 setembro 2022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</si>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</sst>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0">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17">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4" fontId="33" fillId="2" borderId="19" xfId="1" applyFont="1" applyFill="1" applyBorder="1" applyAlignment="1">
      <alignment horizontal="right" vertical="center" wrapText="1"/>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NumberFormat="1"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0" fontId="35" fillId="22" borderId="19" xfId="0" applyFont="1" applyFill="1" applyBorder="1" applyAlignment="1">
      <alignment horizontal="left" vertical="center" wrapText="1"/>
    </xf>
    <xf numFmtId="2" fontId="35" fillId="22" borderId="19" xfId="0" applyNumberFormat="1" applyFont="1" applyFill="1" applyBorder="1" applyAlignment="1">
      <alignment horizontal="center" vertical="center" wrapText="1"/>
    </xf>
    <xf numFmtId="10" fontId="31" fillId="2" borderId="19" xfId="0" applyNumberFormat="1" applyFont="1" applyFill="1" applyBorder="1" applyAlignment="1">
      <alignment horizontal="center" vertical="center"/>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0" fontId="0" fillId="0" borderId="0" xfId="0" applyBorder="1"/>
    <xf numFmtId="177" fontId="45" fillId="24" borderId="21" xfId="0" applyNumberFormat="1" applyFont="1" applyFill="1" applyBorder="1" applyAlignment="1">
      <alignment vertical="center"/>
    </xf>
    <xf numFmtId="43" fontId="30" fillId="0" borderId="26" xfId="116" applyFont="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177" fontId="46" fillId="24" borderId="14" xfId="0" applyNumberFormat="1" applyFont="1" applyFill="1" applyBorder="1" applyAlignment="1">
      <alignment horizontal="center" vertical="center"/>
    </xf>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19" xfId="0" applyFont="1" applyBorder="1"/>
    <xf numFmtId="43" fontId="30" fillId="2" borderId="26" xfId="116" applyFont="1" applyFill="1" applyBorder="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55" fillId="24" borderId="19" xfId="0" applyNumberFormat="1" applyFont="1" applyFill="1" applyBorder="1" applyAlignment="1">
      <alignment horizontal="center" vertical="center"/>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177" fontId="46" fillId="24" borderId="13" xfId="0" applyNumberFormat="1" applyFont="1" applyFill="1" applyBorder="1" applyAlignment="1">
      <alignment horizontal="center" vertical="center"/>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43" fontId="30" fillId="2" borderId="24" xfId="116"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19" xfId="0" applyBorder="1" applyAlignment="1">
      <alignment horizontal="left" vertical="center"/>
    </xf>
    <xf numFmtId="43" fontId="31" fillId="0" borderId="24" xfId="116" applyFont="1" applyFill="1" applyBorder="1" applyAlignment="1">
      <alignment vertical="center"/>
    </xf>
    <xf numFmtId="17" fontId="54" fillId="0" borderId="19" xfId="0" applyNumberFormat="1" applyFont="1" applyBorder="1"/>
    <xf numFmtId="0" fontId="33" fillId="21" borderId="19" xfId="0" applyNumberFormat="1" applyFont="1" applyFill="1" applyBorder="1" applyAlignment="1">
      <alignment horizontal="center" vertical="center" wrapText="1"/>
    </xf>
    <xf numFmtId="177" fontId="45" fillId="24" borderId="0" xfId="0" quotePrefix="1" applyNumberFormat="1" applyFont="1" applyFill="1" applyAlignment="1">
      <alignment horizontal="center" vertical="center"/>
    </xf>
    <xf numFmtId="0" fontId="0" fillId="0" borderId="22" xfId="0" applyBorder="1" applyAlignment="1">
      <alignment horizontal="center" vertical="center"/>
    </xf>
    <xf numFmtId="0" fontId="0" fillId="0" borderId="19" xfId="0" applyFill="1" applyBorder="1" applyAlignment="1">
      <alignment horizontal="center" vertical="center"/>
    </xf>
    <xf numFmtId="177" fontId="53" fillId="24" borderId="19" xfId="0" applyNumberFormat="1" applyFont="1" applyFill="1" applyBorder="1" applyAlignment="1">
      <alignment horizontal="left" vertical="center" wrapText="1"/>
    </xf>
    <xf numFmtId="0" fontId="0" fillId="0" borderId="22" xfId="0" applyFill="1" applyBorder="1" applyAlignment="1">
      <alignment horizontal="center" vertical="center"/>
    </xf>
    <xf numFmtId="43" fontId="0" fillId="0" borderId="19" xfId="116" applyFont="1" applyBorder="1"/>
    <xf numFmtId="43" fontId="30" fillId="27" borderId="26" xfId="116" applyFont="1" applyFill="1" applyBorder="1" applyAlignment="1">
      <alignment vertical="center"/>
    </xf>
    <xf numFmtId="43" fontId="30" fillId="0" borderId="26" xfId="116" applyFont="1" applyFill="1" applyBorder="1" applyAlignment="1">
      <alignment vertical="center"/>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53" fillId="24" borderId="19" xfId="0" applyNumberFormat="1" applyFont="1" applyFill="1" applyBorder="1" applyAlignment="1">
      <alignment horizontal="left" vertical="center" wrapText="1"/>
    </xf>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0" fontId="30" fillId="26" borderId="27" xfId="0" applyFont="1" applyFill="1" applyBorder="1" applyAlignment="1">
      <alignment horizontal="center" vertical="center" wrapText="1"/>
    </xf>
    <xf numFmtId="0" fontId="30" fillId="26" borderId="28" xfId="0" applyFont="1" applyFill="1" applyBorder="1" applyAlignment="1">
      <alignment horizontal="center" vertical="center"/>
    </xf>
    <xf numFmtId="0" fontId="33" fillId="21" borderId="29" xfId="0" applyNumberFormat="1" applyFont="1" applyFill="1" applyBorder="1" applyAlignment="1">
      <alignment horizontal="center" vertical="center" wrapText="1"/>
    </xf>
    <xf numFmtId="0" fontId="33" fillId="21" borderId="23" xfId="0" applyNumberFormat="1" applyFont="1" applyFill="1" applyBorder="1" applyAlignment="1">
      <alignment horizontal="center" vertical="center" wrapText="1"/>
    </xf>
    <xf numFmtId="0" fontId="33" fillId="21" borderId="22" xfId="0" applyNumberFormat="1" applyFont="1" applyFill="1" applyBorder="1" applyAlignment="1">
      <alignment horizontal="center" vertical="center" wrapText="1"/>
    </xf>
    <xf numFmtId="0" fontId="30" fillId="0" borderId="18" xfId="0" applyFont="1" applyBorder="1" applyAlignment="1">
      <alignment horizontal="center" wrapText="1"/>
    </xf>
    <xf numFmtId="0" fontId="59" fillId="0" borderId="0" xfId="0" applyFont="1" applyBorder="1" applyAlignment="1">
      <alignment horizontal="center" vertical="center"/>
    </xf>
    <xf numFmtId="0" fontId="59" fillId="0" borderId="15"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3" xfId="0" quotePrefix="1" applyNumberFormat="1" applyFont="1" applyFill="1" applyBorder="1" applyAlignment="1">
      <alignment horizontal="center" vertical="center" wrapText="1"/>
    </xf>
    <xf numFmtId="0" fontId="38" fillId="21" borderId="23" xfId="0" applyNumberFormat="1" applyFont="1" applyFill="1" applyBorder="1" applyAlignment="1">
      <alignment horizontal="center" vertical="center" wrapText="1"/>
    </xf>
    <xf numFmtId="0" fontId="38" fillId="21" borderId="22" xfId="0" applyNumberFormat="1" applyFont="1" applyFill="1" applyBorder="1" applyAlignment="1">
      <alignment horizontal="center" vertical="center" wrapText="1"/>
    </xf>
    <xf numFmtId="0" fontId="33" fillId="21" borderId="19" xfId="0" applyNumberFormat="1" applyFont="1" applyFill="1" applyBorder="1" applyAlignment="1">
      <alignment horizontal="center" vertical="center" wrapText="1"/>
    </xf>
    <xf numFmtId="0" fontId="30" fillId="26" borderId="30" xfId="0" applyFont="1" applyFill="1" applyBorder="1" applyAlignment="1">
      <alignment horizontal="center" vertical="center" wrapText="1"/>
    </xf>
    <xf numFmtId="0" fontId="30" fillId="26" borderId="31" xfId="0" applyFont="1" applyFill="1" applyBorder="1" applyAlignment="1">
      <alignment horizontal="center" vertical="center" wrapText="1"/>
    </xf>
    <xf numFmtId="0" fontId="38" fillId="21" borderId="29" xfId="0" applyNumberFormat="1" applyFont="1" applyFill="1" applyBorder="1" applyAlignment="1">
      <alignment horizontal="center" vertical="center" wrapText="1"/>
    </xf>
    <xf numFmtId="0" fontId="30" fillId="0" borderId="25" xfId="0" applyFont="1" applyBorder="1" applyAlignment="1">
      <alignment horizontal="center" wrapText="1"/>
    </xf>
    <xf numFmtId="0" fontId="33" fillId="21" borderId="21" xfId="0" applyNumberFormat="1" applyFont="1" applyFill="1" applyBorder="1" applyAlignment="1">
      <alignment horizontal="center" vertical="center" wrapText="1"/>
    </xf>
    <xf numFmtId="0" fontId="33" fillId="21" borderId="20"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19" xfId="0" applyFont="1" applyFill="1" applyBorder="1" applyAlignment="1">
      <alignment horizontal="center" vertical="center"/>
    </xf>
    <xf numFmtId="0" fontId="30" fillId="0" borderId="24" xfId="0" applyFont="1" applyBorder="1" applyAlignment="1">
      <alignment horizont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xf>
    <xf numFmtId="177" fontId="46" fillId="21" borderId="24" xfId="0" applyNumberFormat="1" applyFont="1" applyFill="1" applyBorder="1" applyAlignment="1">
      <alignment horizontal="left" vertic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5"/>
  <sheetViews>
    <sheetView showGridLines="0" tabSelected="1" view="pageBreakPreview" zoomScale="80" zoomScaleSheetLayoutView="80" workbookViewId="0">
      <selection activeCell="B5" sqref="B5:M5"/>
    </sheetView>
  </sheetViews>
  <sheetFormatPr defaultRowHeight="16.5"/>
  <cols>
    <col min="1" max="1" width="7.5703125" style="2" bestFit="1"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8.5703125" style="7" bestFit="1" customWidth="1"/>
    <col min="11" max="11" width="11.140625" style="7" bestFit="1" customWidth="1"/>
    <col min="12" max="12" width="20.140625" style="2" bestFit="1" customWidth="1"/>
    <col min="13" max="13" width="9.85546875" style="2" bestFit="1" customWidth="1"/>
    <col min="14" max="14" width="10.140625" style="2" hidden="1" customWidth="1"/>
    <col min="15" max="15" width="8.5703125" style="2" hidden="1" customWidth="1"/>
    <col min="16" max="16" width="10.140625" style="2" hidden="1" customWidth="1"/>
    <col min="17" max="17" width="8.140625" style="2" hidden="1" customWidth="1"/>
    <col min="18" max="18" width="9" style="2" hidden="1" customWidth="1"/>
    <col min="19" max="19" width="17.7109375" style="2" hidden="1"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3"/>
      <c r="B1" s="152"/>
      <c r="C1" s="153"/>
      <c r="D1" s="154"/>
      <c r="E1" s="155"/>
      <c r="F1" s="156"/>
      <c r="G1" s="157"/>
      <c r="H1" s="158"/>
      <c r="I1" s="158"/>
      <c r="J1" s="158"/>
      <c r="K1" s="158"/>
      <c r="L1" s="159"/>
      <c r="M1" s="44"/>
    </row>
    <row r="2" spans="1:19" ht="18" customHeight="1">
      <c r="A2" s="43"/>
      <c r="B2" s="166" t="s">
        <v>9</v>
      </c>
      <c r="C2" s="166"/>
      <c r="D2" s="166"/>
      <c r="E2" s="166"/>
      <c r="F2" s="166"/>
      <c r="G2" s="166"/>
      <c r="H2" s="166"/>
      <c r="I2" s="166"/>
      <c r="J2" s="166"/>
      <c r="K2" s="166"/>
      <c r="L2" s="166"/>
      <c r="M2" s="167"/>
    </row>
    <row r="3" spans="1:19" ht="15" customHeight="1">
      <c r="A3" s="8"/>
      <c r="B3" s="168" t="s">
        <v>3</v>
      </c>
      <c r="C3" s="168"/>
      <c r="D3" s="168"/>
      <c r="E3" s="168"/>
      <c r="F3" s="168"/>
      <c r="G3" s="168"/>
      <c r="H3" s="168"/>
      <c r="I3" s="168"/>
      <c r="J3" s="168"/>
      <c r="K3" s="168"/>
      <c r="L3" s="168"/>
      <c r="M3" s="169"/>
    </row>
    <row r="4" spans="1:19" ht="15" customHeight="1">
      <c r="A4" s="8"/>
      <c r="B4" s="168" t="s">
        <v>0</v>
      </c>
      <c r="C4" s="168"/>
      <c r="D4" s="168"/>
      <c r="E4" s="168"/>
      <c r="F4" s="168"/>
      <c r="G4" s="168"/>
      <c r="H4" s="168"/>
      <c r="I4" s="168"/>
      <c r="J4" s="168"/>
      <c r="K4" s="168"/>
      <c r="L4" s="168"/>
      <c r="M4" s="169"/>
    </row>
    <row r="5" spans="1:19" ht="16.5" customHeight="1">
      <c r="A5" s="37"/>
      <c r="B5" s="168" t="s">
        <v>12</v>
      </c>
      <c r="C5" s="168"/>
      <c r="D5" s="168"/>
      <c r="E5" s="168"/>
      <c r="F5" s="168"/>
      <c r="G5" s="168"/>
      <c r="H5" s="168"/>
      <c r="I5" s="168"/>
      <c r="J5" s="168"/>
      <c r="K5" s="168"/>
      <c r="L5" s="168"/>
      <c r="M5" s="169"/>
    </row>
    <row r="6" spans="1:19" ht="8.25" customHeight="1">
      <c r="A6" s="170" t="s">
        <v>61</v>
      </c>
      <c r="B6" s="171"/>
      <c r="C6" s="171"/>
      <c r="D6" s="171"/>
      <c r="E6" s="171"/>
      <c r="F6" s="171"/>
      <c r="G6" s="171"/>
      <c r="H6" s="171"/>
      <c r="I6" s="171"/>
      <c r="J6" s="171"/>
      <c r="K6" s="171"/>
      <c r="L6" s="171"/>
      <c r="M6" s="171"/>
    </row>
    <row r="7" spans="1:19" ht="9.75" customHeight="1">
      <c r="A7" s="172"/>
      <c r="B7" s="172"/>
      <c r="C7" s="172"/>
      <c r="D7" s="172"/>
      <c r="E7" s="172"/>
      <c r="F7" s="172"/>
      <c r="G7" s="172"/>
      <c r="H7" s="172"/>
      <c r="I7" s="172"/>
      <c r="J7" s="172"/>
      <c r="K7" s="172"/>
      <c r="L7" s="172"/>
      <c r="M7" s="172"/>
    </row>
    <row r="8" spans="1:19" ht="16.5" customHeight="1">
      <c r="A8" s="176" t="s">
        <v>1</v>
      </c>
      <c r="B8" s="176" t="s">
        <v>2</v>
      </c>
      <c r="C8" s="176" t="s">
        <v>4</v>
      </c>
      <c r="D8" s="176" t="s">
        <v>51</v>
      </c>
      <c r="E8" s="162" t="s">
        <v>7</v>
      </c>
      <c r="F8" s="162" t="s">
        <v>45</v>
      </c>
      <c r="G8" s="178" t="s">
        <v>60</v>
      </c>
      <c r="H8" s="179"/>
      <c r="I8" s="178" t="s">
        <v>40</v>
      </c>
      <c r="J8" s="179"/>
      <c r="K8" s="173" t="s">
        <v>18</v>
      </c>
      <c r="L8" s="173"/>
      <c r="M8" s="173"/>
    </row>
    <row r="9" spans="1:19" ht="17.25" thickBot="1">
      <c r="A9" s="171"/>
      <c r="B9" s="171"/>
      <c r="C9" s="171"/>
      <c r="D9" s="171"/>
      <c r="E9" s="163"/>
      <c r="F9" s="163"/>
      <c r="G9" s="180"/>
      <c r="H9" s="181"/>
      <c r="I9" s="180"/>
      <c r="J9" s="181"/>
      <c r="K9" s="173"/>
      <c r="L9" s="173"/>
      <c r="M9" s="173"/>
    </row>
    <row r="10" spans="1:19" ht="30.75" customHeight="1">
      <c r="A10" s="172"/>
      <c r="B10" s="172"/>
      <c r="C10" s="172"/>
      <c r="D10" s="172"/>
      <c r="E10" s="164"/>
      <c r="F10" s="164"/>
      <c r="G10" s="45" t="s">
        <v>16</v>
      </c>
      <c r="H10" s="90" t="s">
        <v>17</v>
      </c>
      <c r="I10" s="119" t="s">
        <v>42</v>
      </c>
      <c r="J10" s="90" t="s">
        <v>41</v>
      </c>
      <c r="K10" s="90" t="s">
        <v>8</v>
      </c>
      <c r="L10" s="119" t="s">
        <v>19</v>
      </c>
      <c r="M10" s="119" t="s">
        <v>20</v>
      </c>
      <c r="N10" s="174" t="s">
        <v>62</v>
      </c>
      <c r="O10" s="160"/>
      <c r="P10" s="160"/>
      <c r="Q10" s="160"/>
      <c r="R10" s="160"/>
    </row>
    <row r="11" spans="1:19" ht="24" customHeight="1">
      <c r="A11" s="46">
        <v>600</v>
      </c>
      <c r="B11" s="47" t="s">
        <v>10</v>
      </c>
      <c r="C11" s="47"/>
      <c r="D11" s="48"/>
      <c r="E11" s="49"/>
      <c r="F11" s="38"/>
      <c r="G11" s="50"/>
      <c r="H11" s="38"/>
      <c r="I11" s="38"/>
      <c r="J11" s="38"/>
      <c r="K11" s="79"/>
      <c r="L11" s="38"/>
      <c r="M11" s="76"/>
      <c r="N11" s="175"/>
      <c r="O11" s="161"/>
      <c r="P11" s="161"/>
      <c r="Q11" s="161"/>
      <c r="R11" s="161"/>
      <c r="S11" s="85"/>
    </row>
    <row r="12" spans="1:19" ht="77.25" customHeight="1">
      <c r="A12" s="52">
        <v>601</v>
      </c>
      <c r="B12" s="133" t="s">
        <v>63</v>
      </c>
      <c r="C12" s="52" t="s">
        <v>6</v>
      </c>
      <c r="D12" s="75">
        <v>22</v>
      </c>
      <c r="E12" s="39">
        <v>15739.48</v>
      </c>
      <c r="F12" s="39">
        <f>D12*E12</f>
        <v>346268.56</v>
      </c>
      <c r="G12" s="56">
        <f>SUM(N12:R12)</f>
        <v>0</v>
      </c>
      <c r="H12" s="39">
        <f t="shared" ref="H12:H21" si="0">TRUNC(G12*E12,2)</f>
        <v>0</v>
      </c>
      <c r="I12" s="42">
        <f>SUM(N12:R12)</f>
        <v>0</v>
      </c>
      <c r="J12" s="39">
        <f t="shared" ref="J12:J21" si="1">TRUNC(I12*E12,2)</f>
        <v>0</v>
      </c>
      <c r="K12" s="40">
        <f t="shared" ref="K12:K21" si="2">D12-I12</f>
        <v>22</v>
      </c>
      <c r="L12" s="39">
        <f>(K12*E12)</f>
        <v>346268.56</v>
      </c>
      <c r="M12" s="51">
        <f t="shared" ref="M12:M21" si="3">(D12-I12)/D12</f>
        <v>1</v>
      </c>
      <c r="N12" s="117"/>
      <c r="O12" s="117"/>
      <c r="P12" s="117"/>
      <c r="Q12" s="127"/>
      <c r="R12" s="70"/>
    </row>
    <row r="13" spans="1:19" ht="60">
      <c r="A13" s="52">
        <v>602</v>
      </c>
      <c r="B13" s="133" t="s">
        <v>64</v>
      </c>
      <c r="C13" s="52" t="s">
        <v>6</v>
      </c>
      <c r="D13" s="75">
        <v>286</v>
      </c>
      <c r="E13" s="39">
        <v>25.51</v>
      </c>
      <c r="F13" s="39">
        <f t="shared" ref="F13:F21" si="4">D13*E13</f>
        <v>7295.8600000000006</v>
      </c>
      <c r="G13" s="56">
        <f>SUM(N13:R13)</f>
        <v>180</v>
      </c>
      <c r="H13" s="39">
        <f t="shared" si="0"/>
        <v>4591.8</v>
      </c>
      <c r="I13" s="42">
        <f>SUM(N13:R13)</f>
        <v>180</v>
      </c>
      <c r="J13" s="39">
        <f t="shared" si="1"/>
        <v>4591.8</v>
      </c>
      <c r="K13" s="40">
        <f t="shared" si="2"/>
        <v>106</v>
      </c>
      <c r="L13" s="39">
        <f t="shared" ref="L13:L21" si="5">(K13*E13)</f>
        <v>2704.06</v>
      </c>
      <c r="M13" s="51">
        <f t="shared" si="3"/>
        <v>0.37062937062937062</v>
      </c>
      <c r="N13" s="117">
        <f>'602'!E34</f>
        <v>180</v>
      </c>
      <c r="O13" s="117"/>
      <c r="P13" s="117"/>
      <c r="Q13" s="117"/>
      <c r="R13" s="70"/>
    </row>
    <row r="14" spans="1:19" ht="32.25" customHeight="1">
      <c r="A14" s="52">
        <v>603</v>
      </c>
      <c r="B14" s="133" t="s">
        <v>65</v>
      </c>
      <c r="C14" s="52" t="s">
        <v>6</v>
      </c>
      <c r="D14" s="54">
        <v>374</v>
      </c>
      <c r="E14" s="39">
        <v>149.57</v>
      </c>
      <c r="F14" s="39">
        <f t="shared" si="4"/>
        <v>55939.18</v>
      </c>
      <c r="G14" s="56">
        <f>SUM(N14:R14)</f>
        <v>180</v>
      </c>
      <c r="H14" s="39">
        <f t="shared" si="0"/>
        <v>26922.6</v>
      </c>
      <c r="I14" s="42">
        <f>SUM(N14:R14)</f>
        <v>180</v>
      </c>
      <c r="J14" s="39">
        <f t="shared" si="1"/>
        <v>26922.6</v>
      </c>
      <c r="K14" s="40">
        <f t="shared" si="2"/>
        <v>194</v>
      </c>
      <c r="L14" s="39">
        <f t="shared" si="5"/>
        <v>29016.579999999998</v>
      </c>
      <c r="M14" s="51">
        <f t="shared" si="3"/>
        <v>0.51871657754010692</v>
      </c>
      <c r="N14" s="117">
        <f>'603'!E34</f>
        <v>180</v>
      </c>
      <c r="O14" s="117"/>
      <c r="P14" s="117"/>
      <c r="Q14" s="117"/>
      <c r="R14" s="70"/>
    </row>
    <row r="15" spans="1:19" ht="32.25" customHeight="1">
      <c r="A15" s="52">
        <v>604</v>
      </c>
      <c r="B15" s="133" t="s">
        <v>66</v>
      </c>
      <c r="C15" s="52" t="s">
        <v>44</v>
      </c>
      <c r="D15" s="54">
        <v>34.200000000000003</v>
      </c>
      <c r="E15" s="39">
        <v>296.33999999999997</v>
      </c>
      <c r="F15" s="39">
        <f t="shared" si="4"/>
        <v>10134.828</v>
      </c>
      <c r="G15" s="56">
        <f t="shared" ref="G15:G16" si="6">SUM(N15:R15)</f>
        <v>0</v>
      </c>
      <c r="H15" s="39">
        <f t="shared" ref="H15:H16" si="7">TRUNC(G15*E15,2)</f>
        <v>0</v>
      </c>
      <c r="I15" s="42">
        <f t="shared" ref="I15:I16" si="8">SUM(N15:R15)</f>
        <v>0</v>
      </c>
      <c r="J15" s="39">
        <f t="shared" ref="J15:J16" si="9">TRUNC(I15*E15,2)</f>
        <v>0</v>
      </c>
      <c r="K15" s="40">
        <f t="shared" ref="K15:K16" si="10">D15-I15</f>
        <v>34.200000000000003</v>
      </c>
      <c r="L15" s="39">
        <f t="shared" si="5"/>
        <v>10134.828</v>
      </c>
      <c r="M15" s="51">
        <f t="shared" ref="M15:M16" si="11">(D15-I15)/D15</f>
        <v>1</v>
      </c>
      <c r="N15" s="117"/>
      <c r="O15" s="117"/>
      <c r="P15" s="117"/>
      <c r="Q15" s="117"/>
      <c r="R15" s="70"/>
    </row>
    <row r="16" spans="1:19" ht="45">
      <c r="A16" s="52">
        <v>605</v>
      </c>
      <c r="B16" s="133" t="s">
        <v>67</v>
      </c>
      <c r="C16" s="52" t="s">
        <v>68</v>
      </c>
      <c r="D16" s="54">
        <v>5.13</v>
      </c>
      <c r="E16" s="39">
        <v>3053.15</v>
      </c>
      <c r="F16" s="39">
        <f t="shared" si="4"/>
        <v>15662.6595</v>
      </c>
      <c r="G16" s="56">
        <f t="shared" si="6"/>
        <v>0</v>
      </c>
      <c r="H16" s="39">
        <f t="shared" si="7"/>
        <v>0</v>
      </c>
      <c r="I16" s="42">
        <f t="shared" si="8"/>
        <v>0</v>
      </c>
      <c r="J16" s="39">
        <f t="shared" si="9"/>
        <v>0</v>
      </c>
      <c r="K16" s="40">
        <f t="shared" si="10"/>
        <v>5.13</v>
      </c>
      <c r="L16" s="39">
        <f t="shared" si="5"/>
        <v>15662.6595</v>
      </c>
      <c r="M16" s="51">
        <f t="shared" si="11"/>
        <v>1</v>
      </c>
      <c r="N16" s="117"/>
      <c r="O16" s="117"/>
      <c r="P16" s="117"/>
      <c r="Q16" s="117"/>
      <c r="R16" s="70"/>
    </row>
    <row r="17" spans="1:19" ht="75">
      <c r="A17" s="52">
        <v>606</v>
      </c>
      <c r="B17" s="133" t="s">
        <v>69</v>
      </c>
      <c r="C17" s="52" t="s">
        <v>6</v>
      </c>
      <c r="D17" s="54">
        <v>1</v>
      </c>
      <c r="E17" s="39">
        <v>7751.64</v>
      </c>
      <c r="F17" s="39">
        <f t="shared" si="4"/>
        <v>7751.64</v>
      </c>
      <c r="G17" s="56">
        <f>SUM(N17:R17)</f>
        <v>0</v>
      </c>
      <c r="H17" s="39">
        <f t="shared" si="0"/>
        <v>0</v>
      </c>
      <c r="I17" s="42">
        <f>SUM(N17:R17)</f>
        <v>0</v>
      </c>
      <c r="J17" s="39">
        <f t="shared" si="1"/>
        <v>0</v>
      </c>
      <c r="K17" s="40">
        <f t="shared" si="2"/>
        <v>1</v>
      </c>
      <c r="L17" s="39">
        <f t="shared" si="5"/>
        <v>7751.64</v>
      </c>
      <c r="M17" s="51">
        <f t="shared" si="3"/>
        <v>1</v>
      </c>
      <c r="N17" s="117"/>
      <c r="O17" s="117"/>
      <c r="P17" s="117"/>
      <c r="Q17" s="117"/>
      <c r="R17" s="70"/>
    </row>
    <row r="18" spans="1:19" ht="30">
      <c r="A18" s="52">
        <v>607</v>
      </c>
      <c r="B18" s="133" t="s">
        <v>70</v>
      </c>
      <c r="C18" s="52" t="s">
        <v>4</v>
      </c>
      <c r="D18" s="54">
        <v>719.54</v>
      </c>
      <c r="E18" s="39">
        <v>39.200000000000003</v>
      </c>
      <c r="F18" s="39">
        <f t="shared" si="4"/>
        <v>28205.968000000001</v>
      </c>
      <c r="G18" s="56">
        <f t="shared" ref="G18:G20" si="12">SUM(N18:R18)</f>
        <v>654.61999999999989</v>
      </c>
      <c r="H18" s="39">
        <f t="shared" ref="H18:H20" si="13">TRUNC(G18*E18,2)</f>
        <v>25661.1</v>
      </c>
      <c r="I18" s="42">
        <f t="shared" ref="I18:I20" si="14">SUM(N18:R18)</f>
        <v>654.61999999999989</v>
      </c>
      <c r="J18" s="39">
        <f t="shared" ref="J18:J20" si="15">TRUNC(I18*E18,2)</f>
        <v>25661.1</v>
      </c>
      <c r="K18" s="40">
        <f t="shared" ref="K18:K20" si="16">D18-I18</f>
        <v>64.920000000000073</v>
      </c>
      <c r="L18" s="39">
        <f t="shared" si="5"/>
        <v>2544.8640000000032</v>
      </c>
      <c r="M18" s="51">
        <f t="shared" ref="M18:M20" si="17">(D18-I18)/D18</f>
        <v>9.0224309975817985E-2</v>
      </c>
      <c r="N18" s="117">
        <f>'607'!C19</f>
        <v>654.61999999999989</v>
      </c>
      <c r="O18" s="117"/>
      <c r="P18" s="117"/>
      <c r="Q18" s="117"/>
      <c r="R18" s="70"/>
    </row>
    <row r="19" spans="1:19" ht="30">
      <c r="A19" s="52">
        <v>608</v>
      </c>
      <c r="B19" s="133" t="s">
        <v>71</v>
      </c>
      <c r="C19" s="52" t="s">
        <v>4</v>
      </c>
      <c r="D19" s="54">
        <v>27</v>
      </c>
      <c r="E19" s="39">
        <v>140</v>
      </c>
      <c r="F19" s="39">
        <f t="shared" si="4"/>
        <v>3780</v>
      </c>
      <c r="G19" s="56">
        <f t="shared" si="12"/>
        <v>13.5</v>
      </c>
      <c r="H19" s="39">
        <f t="shared" si="13"/>
        <v>1890</v>
      </c>
      <c r="I19" s="42">
        <f t="shared" si="14"/>
        <v>13.5</v>
      </c>
      <c r="J19" s="39">
        <f t="shared" si="15"/>
        <v>1890</v>
      </c>
      <c r="K19" s="40">
        <f t="shared" si="16"/>
        <v>13.5</v>
      </c>
      <c r="L19" s="39">
        <f t="shared" si="5"/>
        <v>1890</v>
      </c>
      <c r="M19" s="51">
        <f t="shared" si="17"/>
        <v>0.5</v>
      </c>
      <c r="N19" s="117">
        <v>13.5</v>
      </c>
      <c r="O19" s="117"/>
      <c r="P19" s="117"/>
      <c r="Q19" s="117"/>
      <c r="R19" s="70"/>
    </row>
    <row r="20" spans="1:19" ht="60">
      <c r="A20" s="52">
        <v>609</v>
      </c>
      <c r="B20" s="133" t="s">
        <v>72</v>
      </c>
      <c r="C20" s="52" t="s">
        <v>11</v>
      </c>
      <c r="D20" s="54">
        <v>35</v>
      </c>
      <c r="E20" s="39">
        <v>334.35</v>
      </c>
      <c r="F20" s="39">
        <f t="shared" si="4"/>
        <v>11702.25</v>
      </c>
      <c r="G20" s="56">
        <f t="shared" si="12"/>
        <v>11.499999999999998</v>
      </c>
      <c r="H20" s="39">
        <f t="shared" si="13"/>
        <v>3845.02</v>
      </c>
      <c r="I20" s="42">
        <f t="shared" si="14"/>
        <v>11.499999999999998</v>
      </c>
      <c r="J20" s="39">
        <f t="shared" si="15"/>
        <v>3845.02</v>
      </c>
      <c r="K20" s="40">
        <f t="shared" si="16"/>
        <v>23.5</v>
      </c>
      <c r="L20" s="39">
        <f t="shared" si="5"/>
        <v>7857.2250000000004</v>
      </c>
      <c r="M20" s="51">
        <f t="shared" si="17"/>
        <v>0.67142857142857137</v>
      </c>
      <c r="N20" s="117">
        <f>'610'!G32</f>
        <v>11.499999999999998</v>
      </c>
      <c r="O20" s="117"/>
      <c r="P20" s="117"/>
      <c r="Q20" s="127"/>
      <c r="R20" s="70"/>
    </row>
    <row r="21" spans="1:19" ht="21" customHeight="1">
      <c r="A21" s="52">
        <v>610</v>
      </c>
      <c r="B21" s="53" t="s">
        <v>73</v>
      </c>
      <c r="C21" s="52" t="s">
        <v>4</v>
      </c>
      <c r="D21" s="54">
        <v>3</v>
      </c>
      <c r="E21" s="39">
        <v>10909.42</v>
      </c>
      <c r="F21" s="39">
        <f t="shared" si="4"/>
        <v>32728.260000000002</v>
      </c>
      <c r="G21" s="56">
        <f>SUM(N21:R21)</f>
        <v>1</v>
      </c>
      <c r="H21" s="39">
        <f t="shared" si="0"/>
        <v>10909.42</v>
      </c>
      <c r="I21" s="42">
        <f>SUM(N21:R21)</f>
        <v>1</v>
      </c>
      <c r="J21" s="39">
        <f t="shared" si="1"/>
        <v>10909.42</v>
      </c>
      <c r="K21" s="40">
        <f t="shared" si="2"/>
        <v>2</v>
      </c>
      <c r="L21" s="39">
        <f t="shared" si="5"/>
        <v>21818.84</v>
      </c>
      <c r="M21" s="79">
        <f t="shared" si="3"/>
        <v>0.66666666666666663</v>
      </c>
      <c r="N21" s="117">
        <v>1</v>
      </c>
      <c r="O21" s="117"/>
      <c r="P21" s="117"/>
      <c r="Q21" s="126"/>
      <c r="R21" s="70"/>
    </row>
    <row r="22" spans="1:19" ht="28.5" customHeight="1">
      <c r="A22" s="182" t="s">
        <v>13</v>
      </c>
      <c r="B22" s="182"/>
      <c r="C22" s="182"/>
      <c r="D22" s="182"/>
      <c r="E22" s="182"/>
      <c r="F22" s="41">
        <f>SUM(F12:F21)</f>
        <v>519469.20549999998</v>
      </c>
      <c r="G22" s="55"/>
      <c r="H22" s="41">
        <f>SUM(H12:H21)</f>
        <v>73819.94</v>
      </c>
      <c r="I22" s="41"/>
      <c r="J22" s="41">
        <f>SUM(J12:J21)</f>
        <v>73819.94</v>
      </c>
      <c r="K22" s="79"/>
      <c r="L22" s="41">
        <f>SUM(L12:L21)</f>
        <v>445649.25650000002</v>
      </c>
      <c r="M22" s="76">
        <f>(F22-J22)/F22</f>
        <v>0.85789352050436418</v>
      </c>
      <c r="N22" s="114"/>
      <c r="O22" s="84"/>
      <c r="P22" s="84"/>
      <c r="Q22" s="84"/>
      <c r="R22" s="84"/>
      <c r="S22" s="85"/>
    </row>
    <row r="23" spans="1:19" ht="28.5" customHeight="1">
      <c r="A23" s="182" t="s">
        <v>14</v>
      </c>
      <c r="B23" s="182"/>
      <c r="C23" s="182"/>
      <c r="D23" s="182"/>
      <c r="E23" s="182"/>
      <c r="F23" s="41">
        <f>TRUNC(F22*0.2502,2)</f>
        <v>129971.19</v>
      </c>
      <c r="G23" s="55"/>
      <c r="H23" s="41">
        <f>TRUNC(H22*0.2502,2)</f>
        <v>18469.740000000002</v>
      </c>
      <c r="I23" s="41"/>
      <c r="J23" s="41">
        <f>TRUNC(J22*0.2502,2)</f>
        <v>18469.740000000002</v>
      </c>
      <c r="K23" s="79"/>
      <c r="L23" s="41">
        <f>TRUNC(L22*0.2502,2)</f>
        <v>111501.44</v>
      </c>
      <c r="M23" s="76">
        <f>(F23-J23)/F23</f>
        <v>0.85789358395502879</v>
      </c>
      <c r="N23" s="114"/>
      <c r="O23" s="84"/>
      <c r="P23" s="84"/>
      <c r="Q23" s="84"/>
      <c r="R23" s="84"/>
      <c r="S23" s="85"/>
    </row>
    <row r="24" spans="1:19" ht="28.5" customHeight="1">
      <c r="A24" s="182" t="s">
        <v>15</v>
      </c>
      <c r="B24" s="182"/>
      <c r="C24" s="182"/>
      <c r="D24" s="182"/>
      <c r="E24" s="182"/>
      <c r="F24" s="41">
        <f>SUM(F22:F23)</f>
        <v>649440.39549999998</v>
      </c>
      <c r="G24" s="55"/>
      <c r="H24" s="41">
        <f>SUM(H22:H23)</f>
        <v>92289.680000000008</v>
      </c>
      <c r="I24" s="41"/>
      <c r="J24" s="41">
        <f>SUM(J22:J23)</f>
        <v>92289.680000000008</v>
      </c>
      <c r="K24" s="79"/>
      <c r="L24" s="41">
        <f>SUM(L22:L23)</f>
        <v>557150.69650000008</v>
      </c>
      <c r="M24" s="76">
        <f>(F24-J24)/F24</f>
        <v>0.85789353320261696</v>
      </c>
      <c r="N24" s="114"/>
      <c r="O24" s="84"/>
      <c r="P24" s="84"/>
      <c r="Q24" s="84"/>
      <c r="R24" s="84"/>
      <c r="S24" s="85"/>
    </row>
    <row r="25" spans="1:19" ht="90" customHeight="1">
      <c r="A25" s="177" t="s">
        <v>57</v>
      </c>
      <c r="B25" s="165"/>
      <c r="C25" s="165" t="s">
        <v>37</v>
      </c>
      <c r="D25" s="165"/>
      <c r="E25" s="165"/>
      <c r="F25" s="165"/>
      <c r="G25" s="165" t="s">
        <v>38</v>
      </c>
      <c r="H25" s="165"/>
      <c r="I25" s="165"/>
      <c r="J25" s="165" t="s">
        <v>43</v>
      </c>
      <c r="K25" s="165"/>
      <c r="L25" s="165"/>
      <c r="M25" s="183"/>
      <c r="S25" s="86"/>
    </row>
  </sheetData>
  <mergeCells count="26">
    <mergeCell ref="A8:A10"/>
    <mergeCell ref="A25:B25"/>
    <mergeCell ref="I8:J9"/>
    <mergeCell ref="A22:E22"/>
    <mergeCell ref="A23:E23"/>
    <mergeCell ref="A24:E24"/>
    <mergeCell ref="G25:I25"/>
    <mergeCell ref="J25:M25"/>
    <mergeCell ref="G8:H9"/>
    <mergeCell ref="D8:D10"/>
    <mergeCell ref="R10:R11"/>
    <mergeCell ref="F8:F10"/>
    <mergeCell ref="C25:F25"/>
    <mergeCell ref="B2:M2"/>
    <mergeCell ref="B3:M3"/>
    <mergeCell ref="B4:M4"/>
    <mergeCell ref="B5:M5"/>
    <mergeCell ref="A6:M7"/>
    <mergeCell ref="Q10:Q11"/>
    <mergeCell ref="K8:M9"/>
    <mergeCell ref="E8:E10"/>
    <mergeCell ref="P10:P11"/>
    <mergeCell ref="N10:N11"/>
    <mergeCell ref="O10:O11"/>
    <mergeCell ref="C8:C10"/>
    <mergeCell ref="B8:B10"/>
  </mergeCells>
  <phoneticPr fontId="51" type="noConversion"/>
  <pageMargins left="0.23622047244094491" right="0.23622047244094491" top="0.55118110236220474" bottom="0.55118110236220474" header="0.51181102362204722" footer="0.51181102362204722"/>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zoomScaleSheetLayoutView="100" workbookViewId="0">
      <selection activeCell="B5" sqref="B5:M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93"/>
      <c r="B1" s="94"/>
      <c r="C1" s="94"/>
      <c r="D1" s="94"/>
      <c r="E1" s="94"/>
      <c r="F1" s="94"/>
      <c r="G1" s="94"/>
      <c r="H1" s="95"/>
    </row>
    <row r="2" spans="1:8">
      <c r="A2" s="189" t="s">
        <v>74</v>
      </c>
      <c r="B2" s="190"/>
      <c r="C2" s="190"/>
      <c r="D2" s="190"/>
      <c r="E2" s="190"/>
      <c r="F2" s="190"/>
      <c r="G2" s="190"/>
      <c r="H2" s="191"/>
    </row>
    <row r="3" spans="1:8">
      <c r="A3" s="192" t="s">
        <v>76</v>
      </c>
      <c r="B3" s="193"/>
      <c r="C3" s="193"/>
      <c r="D3" s="193"/>
      <c r="E3" s="193"/>
      <c r="F3" s="193"/>
      <c r="G3" s="193"/>
      <c r="H3" s="194"/>
    </row>
    <row r="4" spans="1:8">
      <c r="A4" s="195" t="s">
        <v>75</v>
      </c>
      <c r="B4" s="196"/>
      <c r="C4" s="196"/>
      <c r="D4" s="196"/>
      <c r="E4" s="196"/>
      <c r="F4" s="196"/>
      <c r="G4" s="196"/>
      <c r="H4" s="197"/>
    </row>
    <row r="5" spans="1:8" ht="7.5" customHeight="1">
      <c r="A5" s="17"/>
      <c r="B5" s="96"/>
      <c r="C5" s="97"/>
      <c r="D5" s="97"/>
      <c r="E5" s="9"/>
      <c r="F5" s="97"/>
      <c r="G5" s="97"/>
      <c r="H5" s="19"/>
    </row>
    <row r="6" spans="1:8">
      <c r="A6" s="98">
        <v>1</v>
      </c>
      <c r="B6" s="198" t="s">
        <v>31</v>
      </c>
      <c r="C6" s="198"/>
      <c r="D6" s="198"/>
      <c r="E6" s="198"/>
      <c r="F6" s="198"/>
      <c r="G6" s="198"/>
      <c r="H6" s="199"/>
    </row>
    <row r="7" spans="1:8" ht="49.5" customHeight="1">
      <c r="A7" s="99">
        <v>601</v>
      </c>
      <c r="B7" s="200" t="s">
        <v>63</v>
      </c>
      <c r="C7" s="200"/>
      <c r="D7" s="200"/>
      <c r="E7" s="200"/>
      <c r="F7" s="200"/>
      <c r="G7" s="200"/>
      <c r="H7" s="201"/>
    </row>
    <row r="8" spans="1:8" ht="15.75" customHeight="1">
      <c r="A8" s="100"/>
      <c r="B8" s="187"/>
      <c r="C8" s="188"/>
      <c r="D8" s="188"/>
      <c r="E8" s="188"/>
      <c r="F8" s="188"/>
      <c r="G8" s="101" t="s">
        <v>32</v>
      </c>
      <c r="H8" s="106" t="s">
        <v>4</v>
      </c>
    </row>
    <row r="9" spans="1:8">
      <c r="A9" s="20"/>
      <c r="B9" s="10"/>
      <c r="C9" s="202"/>
      <c r="D9" s="202"/>
      <c r="E9" s="202"/>
      <c r="F9" s="21"/>
      <c r="G9" s="102"/>
      <c r="H9" s="22"/>
    </row>
    <row r="10" spans="1:8">
      <c r="B10" s="112" t="s">
        <v>21</v>
      </c>
      <c r="C10" s="203" t="s">
        <v>46</v>
      </c>
      <c r="D10" s="203"/>
      <c r="E10" s="203"/>
      <c r="F10" s="21"/>
      <c r="G10" s="102"/>
      <c r="H10" s="22"/>
    </row>
    <row r="11" spans="1:8" ht="15.75">
      <c r="A11" s="20"/>
      <c r="B11" s="58" t="s">
        <v>22</v>
      </c>
      <c r="C11" s="58"/>
      <c r="D11" s="58" t="s">
        <v>33</v>
      </c>
      <c r="E11" s="59" t="s">
        <v>23</v>
      </c>
      <c r="F11" s="59" t="s">
        <v>24</v>
      </c>
      <c r="G11" s="59" t="s">
        <v>5</v>
      </c>
      <c r="H11" s="22"/>
    </row>
    <row r="12" spans="1:8">
      <c r="A12" s="32"/>
      <c r="B12" s="107" t="s">
        <v>85</v>
      </c>
      <c r="C12" s="61"/>
      <c r="D12" s="60"/>
      <c r="E12" s="62"/>
      <c r="F12" s="63"/>
      <c r="G12" s="63">
        <v>0</v>
      </c>
      <c r="H12" s="22"/>
    </row>
    <row r="13" spans="1:8" ht="15.75">
      <c r="A13" s="20"/>
      <c r="B13" s="64" t="s">
        <v>5</v>
      </c>
      <c r="C13" s="65"/>
      <c r="D13" s="65"/>
      <c r="E13" s="65"/>
      <c r="F13" s="65"/>
      <c r="G13" s="103">
        <f>SUM(G12:G12)</f>
        <v>0</v>
      </c>
      <c r="H13" s="22"/>
    </row>
    <row r="14" spans="1:8">
      <c r="A14" s="20"/>
      <c r="B14" s="96"/>
      <c r="C14" s="96"/>
      <c r="D14" s="96"/>
      <c r="E14" s="96"/>
      <c r="F14" s="96"/>
      <c r="G14" s="96"/>
      <c r="H14" s="22"/>
    </row>
    <row r="15" spans="1:8" ht="15.75">
      <c r="A15" s="23"/>
      <c r="B15" s="66" t="s">
        <v>25</v>
      </c>
      <c r="C15" s="67">
        <v>22</v>
      </c>
      <c r="D15" s="96"/>
      <c r="E15" s="96"/>
      <c r="F15" s="96"/>
      <c r="G15" s="96"/>
      <c r="H15" s="24"/>
    </row>
    <row r="16" spans="1:8" ht="15.75">
      <c r="A16" s="25"/>
      <c r="B16" s="66" t="s">
        <v>26</v>
      </c>
      <c r="C16" s="67">
        <v>0</v>
      </c>
      <c r="D16" s="96"/>
      <c r="E16" s="96"/>
      <c r="F16" s="96"/>
      <c r="G16" s="96"/>
      <c r="H16" s="24"/>
    </row>
    <row r="17" spans="1:8" ht="15.75">
      <c r="A17" s="25"/>
      <c r="B17" s="66" t="s">
        <v>27</v>
      </c>
      <c r="C17" s="67">
        <f>C15-C16</f>
        <v>22</v>
      </c>
      <c r="D17" s="96"/>
      <c r="E17" s="96"/>
      <c r="F17" s="96"/>
      <c r="G17" s="96"/>
      <c r="H17" s="24"/>
    </row>
    <row r="18" spans="1:8" ht="15.75">
      <c r="A18" s="91"/>
      <c r="B18" s="66" t="s">
        <v>28</v>
      </c>
      <c r="C18" s="67"/>
      <c r="D18" s="96"/>
      <c r="E18" s="96"/>
      <c r="F18" s="96"/>
      <c r="G18" s="96"/>
      <c r="H18" s="24"/>
    </row>
    <row r="19" spans="1:8" ht="15.75">
      <c r="A19" s="91"/>
      <c r="B19" s="66" t="s">
        <v>29</v>
      </c>
      <c r="C19" s="67">
        <f>G12</f>
        <v>0</v>
      </c>
      <c r="D19" s="96"/>
      <c r="E19" s="96"/>
      <c r="F19" s="96"/>
      <c r="G19" s="96"/>
      <c r="H19" s="24"/>
    </row>
    <row r="20" spans="1:8" ht="15.75">
      <c r="A20" s="91"/>
      <c r="B20" s="89"/>
      <c r="H20" s="24"/>
    </row>
    <row r="21" spans="1:8" ht="15.75" customHeight="1">
      <c r="A21" s="91"/>
      <c r="B21" s="204" t="s">
        <v>85</v>
      </c>
      <c r="C21" s="72" t="s">
        <v>88</v>
      </c>
      <c r="D21" s="73" t="s">
        <v>87</v>
      </c>
      <c r="E21" s="73" t="s">
        <v>54</v>
      </c>
      <c r="F21" s="72"/>
      <c r="H21" s="24"/>
    </row>
    <row r="22" spans="1:8">
      <c r="A22" s="91"/>
      <c r="B22" s="204"/>
      <c r="C22" s="73">
        <v>12</v>
      </c>
      <c r="D22" s="72"/>
      <c r="E22" s="72"/>
      <c r="F22" s="72">
        <f>D22+E22</f>
        <v>0</v>
      </c>
      <c r="H22" s="24"/>
    </row>
    <row r="23" spans="1:8">
      <c r="A23" s="91"/>
      <c r="B23" s="204"/>
      <c r="C23" s="73">
        <v>11</v>
      </c>
      <c r="D23" s="72"/>
      <c r="E23" s="72"/>
      <c r="F23" s="72">
        <f t="shared" ref="F23:F33" si="0">D23+E23</f>
        <v>0</v>
      </c>
      <c r="H23" s="24"/>
    </row>
    <row r="24" spans="1:8">
      <c r="A24" s="91"/>
      <c r="B24" s="204"/>
      <c r="C24" s="73">
        <v>10</v>
      </c>
      <c r="D24" s="72"/>
      <c r="E24" s="72"/>
      <c r="F24" s="72">
        <f t="shared" si="0"/>
        <v>0</v>
      </c>
      <c r="H24" s="24"/>
    </row>
    <row r="25" spans="1:8" ht="15.75" customHeight="1">
      <c r="A25" s="20"/>
      <c r="B25" s="204"/>
      <c r="C25" s="73">
        <v>9</v>
      </c>
      <c r="D25" s="139"/>
      <c r="E25" s="139"/>
      <c r="F25" s="72">
        <f t="shared" si="0"/>
        <v>0</v>
      </c>
      <c r="G25" s="96"/>
      <c r="H25" s="24"/>
    </row>
    <row r="26" spans="1:8" ht="15.75" customHeight="1">
      <c r="A26" s="20"/>
      <c r="B26" s="204"/>
      <c r="C26" s="73">
        <v>8</v>
      </c>
      <c r="D26" s="139"/>
      <c r="E26" s="139"/>
      <c r="F26" s="72">
        <f t="shared" si="0"/>
        <v>0</v>
      </c>
      <c r="G26" s="96"/>
      <c r="H26" s="24"/>
    </row>
    <row r="27" spans="1:8" ht="15.75" customHeight="1">
      <c r="A27" s="20"/>
      <c r="B27" s="204"/>
      <c r="C27" s="73">
        <v>7</v>
      </c>
      <c r="D27" s="139"/>
      <c r="E27" s="139"/>
      <c r="F27" s="72">
        <f t="shared" si="0"/>
        <v>0</v>
      </c>
      <c r="G27" s="96"/>
      <c r="H27" s="24"/>
    </row>
    <row r="28" spans="1:8" ht="15.75" customHeight="1">
      <c r="A28" s="20"/>
      <c r="B28" s="204"/>
      <c r="C28" s="73">
        <v>6</v>
      </c>
      <c r="D28" s="139"/>
      <c r="E28" s="139"/>
      <c r="F28" s="72">
        <f t="shared" si="0"/>
        <v>0</v>
      </c>
      <c r="G28" s="96"/>
      <c r="H28" s="24"/>
    </row>
    <row r="29" spans="1:8" ht="15.75" customHeight="1">
      <c r="A29" s="20"/>
      <c r="B29" s="204"/>
      <c r="C29" s="73">
        <v>5</v>
      </c>
      <c r="D29" s="139"/>
      <c r="E29" s="139"/>
      <c r="F29" s="72">
        <f t="shared" si="0"/>
        <v>0</v>
      </c>
      <c r="G29" s="96"/>
      <c r="H29" s="24"/>
    </row>
    <row r="30" spans="1:8" ht="15.75" customHeight="1">
      <c r="A30" s="20"/>
      <c r="B30" s="204"/>
      <c r="C30" s="73">
        <v>4</v>
      </c>
      <c r="D30" s="139"/>
      <c r="E30" s="139"/>
      <c r="F30" s="72">
        <f t="shared" si="0"/>
        <v>0</v>
      </c>
      <c r="G30" s="96"/>
      <c r="H30" s="24"/>
    </row>
    <row r="31" spans="1:8" ht="15.75" customHeight="1">
      <c r="A31" s="20"/>
      <c r="B31" s="204"/>
      <c r="C31" s="73">
        <v>3</v>
      </c>
      <c r="D31" s="139"/>
      <c r="E31" s="139"/>
      <c r="F31" s="72">
        <f t="shared" si="0"/>
        <v>0</v>
      </c>
      <c r="G31" s="96"/>
      <c r="H31" s="24"/>
    </row>
    <row r="32" spans="1:8" ht="15.75" customHeight="1">
      <c r="A32" s="20"/>
      <c r="B32" s="204"/>
      <c r="C32" s="73">
        <v>2</v>
      </c>
      <c r="D32" s="139"/>
      <c r="E32" s="139"/>
      <c r="F32" s="72">
        <f t="shared" si="0"/>
        <v>0</v>
      </c>
      <c r="G32" s="96"/>
      <c r="H32" s="24"/>
    </row>
    <row r="33" spans="1:8" ht="15.75" customHeight="1">
      <c r="A33" s="20"/>
      <c r="B33" s="204"/>
      <c r="C33" s="73">
        <v>1</v>
      </c>
      <c r="D33" s="139"/>
      <c r="E33" s="139"/>
      <c r="F33" s="72">
        <f t="shared" si="0"/>
        <v>0</v>
      </c>
      <c r="G33" s="96"/>
      <c r="H33" s="24"/>
    </row>
    <row r="34" spans="1:8" ht="15.75">
      <c r="A34" s="20"/>
      <c r="B34" s="120"/>
      <c r="C34" s="73" t="s">
        <v>89</v>
      </c>
      <c r="D34" s="80" t="s">
        <v>11</v>
      </c>
      <c r="E34" s="80" t="s">
        <v>8</v>
      </c>
      <c r="F34" s="96"/>
      <c r="G34" s="96"/>
      <c r="H34" s="24"/>
    </row>
    <row r="35" spans="1:8" ht="15.75">
      <c r="A35" s="20"/>
      <c r="B35" s="120"/>
      <c r="C35" s="72" t="s">
        <v>90</v>
      </c>
      <c r="D35" s="142">
        <v>44805</v>
      </c>
      <c r="E35" s="139">
        <v>0</v>
      </c>
      <c r="F35" s="96"/>
      <c r="G35" s="96"/>
      <c r="H35" s="24"/>
    </row>
    <row r="36" spans="1:8" ht="15.75">
      <c r="A36" s="20"/>
      <c r="B36" s="120"/>
      <c r="C36" s="72"/>
      <c r="D36" s="142">
        <v>44835</v>
      </c>
      <c r="E36" s="139">
        <f>SUM(F22:F33)-E35</f>
        <v>0</v>
      </c>
      <c r="F36" s="96"/>
      <c r="G36" s="96"/>
      <c r="H36" s="24"/>
    </row>
    <row r="37" spans="1:8" ht="15.75">
      <c r="A37" s="20"/>
      <c r="B37" s="120"/>
      <c r="C37" s="72"/>
      <c r="D37" s="142">
        <v>44866</v>
      </c>
      <c r="E37" s="139"/>
      <c r="F37" s="96"/>
      <c r="G37" s="96"/>
      <c r="H37" s="24"/>
    </row>
    <row r="38" spans="1:8" ht="15.75">
      <c r="A38" s="20"/>
      <c r="B38" s="120"/>
      <c r="C38" s="139"/>
      <c r="D38" s="142">
        <v>44896</v>
      </c>
      <c r="E38" s="139"/>
      <c r="F38" s="96"/>
      <c r="G38" s="96"/>
      <c r="H38" s="24"/>
    </row>
    <row r="39" spans="1:8" ht="15.75">
      <c r="A39" s="20"/>
      <c r="B39" s="89"/>
      <c r="C39" s="96"/>
      <c r="D39" s="140"/>
      <c r="E39" s="96"/>
      <c r="F39" s="96"/>
      <c r="G39" s="96"/>
      <c r="H39" s="24"/>
    </row>
    <row r="40" spans="1:8">
      <c r="A40" s="20"/>
      <c r="C40" s="96"/>
      <c r="D40" s="140"/>
      <c r="E40" s="96"/>
      <c r="F40" s="96"/>
      <c r="G40" s="96"/>
      <c r="H40" s="24"/>
    </row>
    <row r="41" spans="1:8" ht="15.75">
      <c r="A41" s="20"/>
      <c r="B41" s="104"/>
      <c r="C41" s="104"/>
      <c r="D41" s="141"/>
      <c r="E41" s="96"/>
      <c r="F41" s="96"/>
      <c r="G41" s="11"/>
      <c r="H41" s="26"/>
    </row>
    <row r="42" spans="1:8" ht="15.75">
      <c r="A42" s="20"/>
      <c r="B42" s="104"/>
      <c r="C42" s="104"/>
      <c r="D42" s="141"/>
      <c r="E42" s="96"/>
      <c r="F42" s="96"/>
      <c r="G42" s="11"/>
      <c r="H42" s="26"/>
    </row>
    <row r="43" spans="1:8" ht="15.75">
      <c r="A43" s="20"/>
      <c r="B43" s="104"/>
      <c r="C43" s="104"/>
      <c r="D43" s="141"/>
      <c r="E43" s="96"/>
      <c r="F43" s="96"/>
      <c r="G43" s="11"/>
      <c r="H43" s="26"/>
    </row>
    <row r="44" spans="1:8" ht="15.75">
      <c r="A44" s="20"/>
      <c r="B44" s="104"/>
      <c r="C44" s="104"/>
      <c r="D44" s="104"/>
      <c r="E44" s="96"/>
      <c r="F44" s="96"/>
      <c r="G44" s="11"/>
      <c r="H44" s="26"/>
    </row>
    <row r="45" spans="1:8" ht="15.75">
      <c r="A45" s="20"/>
      <c r="B45" s="104"/>
      <c r="C45" s="104"/>
      <c r="D45" s="104"/>
      <c r="E45" s="96"/>
      <c r="F45" s="96"/>
      <c r="G45" s="11"/>
      <c r="H45" s="26"/>
    </row>
    <row r="46" spans="1:8" ht="15.75">
      <c r="A46" s="20"/>
      <c r="B46" s="104"/>
      <c r="C46" s="104"/>
      <c r="D46" s="104"/>
      <c r="E46" s="96"/>
      <c r="F46" s="96"/>
      <c r="G46" s="11"/>
      <c r="H46" s="26"/>
    </row>
    <row r="47" spans="1:8" ht="15.75">
      <c r="A47" s="20"/>
      <c r="B47" s="104"/>
      <c r="C47" s="104"/>
      <c r="D47" s="104"/>
      <c r="E47" s="96"/>
      <c r="F47" s="96"/>
      <c r="G47" s="11"/>
      <c r="H47" s="26"/>
    </row>
    <row r="48" spans="1:8" ht="15.75">
      <c r="A48" s="20"/>
      <c r="B48" s="104"/>
      <c r="C48" s="104"/>
      <c r="D48" s="104"/>
      <c r="E48" s="96"/>
      <c r="F48" s="96"/>
      <c r="G48" s="11"/>
      <c r="H48" s="26"/>
    </row>
    <row r="49" spans="1:8" ht="15.75">
      <c r="A49" s="20"/>
      <c r="B49" s="104"/>
      <c r="C49" s="104"/>
      <c r="D49" s="104"/>
      <c r="E49" s="96"/>
      <c r="F49" s="96"/>
      <c r="G49" s="11"/>
      <c r="H49" s="26"/>
    </row>
    <row r="50" spans="1:8" ht="15.75">
      <c r="A50" s="20"/>
      <c r="B50" s="104"/>
      <c r="C50" s="104"/>
      <c r="D50" s="104"/>
      <c r="E50" s="96"/>
      <c r="F50" s="96"/>
      <c r="G50" s="11"/>
      <c r="H50" s="26"/>
    </row>
    <row r="51" spans="1:8" ht="15.75">
      <c r="A51" s="20"/>
      <c r="B51" s="104"/>
      <c r="C51" s="104"/>
      <c r="D51" s="104"/>
      <c r="E51" s="96"/>
      <c r="F51" s="96"/>
      <c r="G51" s="11"/>
      <c r="H51" s="26"/>
    </row>
    <row r="52" spans="1:8" ht="15.75">
      <c r="A52" s="20"/>
      <c r="B52" s="104"/>
      <c r="C52" s="104"/>
      <c r="D52" s="104"/>
      <c r="E52" s="96"/>
      <c r="F52" s="96"/>
      <c r="G52" s="11"/>
      <c r="H52" s="26"/>
    </row>
    <row r="53" spans="1:8" ht="15.75">
      <c r="A53" s="20"/>
      <c r="B53" s="10"/>
      <c r="C53" s="102"/>
      <c r="D53" s="102"/>
      <c r="E53" s="102"/>
      <c r="F53" s="21"/>
      <c r="G53" s="105"/>
      <c r="H53" s="22"/>
    </row>
    <row r="54" spans="1:8" ht="15.75">
      <c r="A54" s="69" t="s">
        <v>30</v>
      </c>
      <c r="B54" s="33"/>
      <c r="C54" s="34"/>
      <c r="D54" s="35"/>
      <c r="E54" s="36"/>
      <c r="F54" s="34"/>
      <c r="G54" s="34"/>
      <c r="H54" s="57"/>
    </row>
    <row r="55" spans="1:8" ht="15" customHeight="1">
      <c r="A55" s="184" t="s">
        <v>86</v>
      </c>
      <c r="B55" s="185"/>
      <c r="C55" s="185"/>
      <c r="D55" s="185"/>
      <c r="E55" s="185"/>
      <c r="F55" s="185"/>
      <c r="G55" s="185"/>
      <c r="H55" s="186"/>
    </row>
    <row r="56" spans="1:8" ht="15.75">
      <c r="A56" s="27"/>
      <c r="B56" s="16"/>
      <c r="C56" s="92"/>
      <c r="D56" s="92"/>
      <c r="E56" s="92"/>
      <c r="F56" s="29"/>
      <c r="G56" s="30"/>
      <c r="H56" s="31"/>
    </row>
    <row r="57" spans="1:8">
      <c r="A57" s="10"/>
      <c r="B57" s="12"/>
      <c r="C57" s="78"/>
      <c r="D57" s="14"/>
      <c r="E57" s="15"/>
      <c r="F57" s="78"/>
      <c r="G57" s="78"/>
      <c r="H57" s="78"/>
    </row>
  </sheetData>
  <mergeCells count="10">
    <mergeCell ref="A55:H55"/>
    <mergeCell ref="B8:F8"/>
    <mergeCell ref="A2:H2"/>
    <mergeCell ref="A3:H3"/>
    <mergeCell ref="A4:H4"/>
    <mergeCell ref="B6:H6"/>
    <mergeCell ref="B7:H7"/>
    <mergeCell ref="C9:E9"/>
    <mergeCell ref="C10:E10"/>
    <mergeCell ref="B21:B33"/>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5" sqref="B5:M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93"/>
      <c r="B1" s="94"/>
      <c r="C1" s="94"/>
      <c r="D1" s="94"/>
      <c r="E1" s="94"/>
      <c r="F1" s="94"/>
      <c r="G1" s="94"/>
      <c r="H1" s="95"/>
    </row>
    <row r="2" spans="1:8">
      <c r="A2" s="189" t="s">
        <v>74</v>
      </c>
      <c r="B2" s="190"/>
      <c r="C2" s="190"/>
      <c r="D2" s="190"/>
      <c r="E2" s="190"/>
      <c r="F2" s="190"/>
      <c r="G2" s="190"/>
      <c r="H2" s="191"/>
    </row>
    <row r="3" spans="1:8">
      <c r="A3" s="192" t="s">
        <v>76</v>
      </c>
      <c r="B3" s="193"/>
      <c r="C3" s="193"/>
      <c r="D3" s="193"/>
      <c r="E3" s="193"/>
      <c r="F3" s="193"/>
      <c r="G3" s="193"/>
      <c r="H3" s="194"/>
    </row>
    <row r="4" spans="1:8">
      <c r="A4" s="195" t="s">
        <v>75</v>
      </c>
      <c r="B4" s="196"/>
      <c r="C4" s="196"/>
      <c r="D4" s="196"/>
      <c r="E4" s="196"/>
      <c r="F4" s="196"/>
      <c r="G4" s="196"/>
      <c r="H4" s="197"/>
    </row>
    <row r="5" spans="1:8" ht="7.5" customHeight="1">
      <c r="A5" s="17"/>
      <c r="B5" s="96"/>
      <c r="C5" s="97"/>
      <c r="D5" s="97"/>
      <c r="E5" s="9"/>
      <c r="F5" s="97"/>
      <c r="G5" s="97"/>
      <c r="H5" s="19"/>
    </row>
    <row r="6" spans="1:8">
      <c r="A6" s="98">
        <v>1</v>
      </c>
      <c r="B6" s="198" t="s">
        <v>31</v>
      </c>
      <c r="C6" s="198"/>
      <c r="D6" s="198"/>
      <c r="E6" s="198"/>
      <c r="F6" s="198"/>
      <c r="G6" s="198"/>
      <c r="H6" s="199"/>
    </row>
    <row r="7" spans="1:8" ht="49.5" customHeight="1">
      <c r="A7" s="99">
        <v>602</v>
      </c>
      <c r="B7" s="205" t="s">
        <v>64</v>
      </c>
      <c r="C7" s="205"/>
      <c r="D7" s="205"/>
      <c r="E7" s="205"/>
      <c r="F7" s="205"/>
      <c r="G7" s="205"/>
      <c r="H7" s="206"/>
    </row>
    <row r="8" spans="1:8" ht="15.75" customHeight="1">
      <c r="A8" s="100"/>
      <c r="B8" s="187"/>
      <c r="C8" s="188"/>
      <c r="D8" s="188"/>
      <c r="E8" s="188"/>
      <c r="F8" s="188"/>
      <c r="G8" s="101" t="s">
        <v>32</v>
      </c>
      <c r="H8" s="106" t="s">
        <v>4</v>
      </c>
    </row>
    <row r="9" spans="1:8">
      <c r="A9" s="20"/>
      <c r="B9" s="10"/>
      <c r="C9" s="202"/>
      <c r="D9" s="202"/>
      <c r="E9" s="202"/>
      <c r="F9" s="21"/>
      <c r="G9" s="128"/>
      <c r="H9" s="22"/>
    </row>
    <row r="10" spans="1:8">
      <c r="B10" s="112" t="s">
        <v>21</v>
      </c>
      <c r="C10" s="203" t="s">
        <v>46</v>
      </c>
      <c r="D10" s="203"/>
      <c r="E10" s="203"/>
      <c r="F10" s="21"/>
      <c r="G10" s="128"/>
      <c r="H10" s="22"/>
    </row>
    <row r="11" spans="1:8" ht="15.75">
      <c r="A11" s="20"/>
      <c r="B11" s="58" t="s">
        <v>22</v>
      </c>
      <c r="C11" s="58"/>
      <c r="D11" s="58" t="s">
        <v>33</v>
      </c>
      <c r="E11" s="59" t="s">
        <v>23</v>
      </c>
      <c r="F11" s="59" t="s">
        <v>24</v>
      </c>
      <c r="G11" s="59" t="s">
        <v>5</v>
      </c>
      <c r="H11" s="22"/>
    </row>
    <row r="12" spans="1:8">
      <c r="A12" s="32"/>
      <c r="B12" s="107" t="s">
        <v>91</v>
      </c>
      <c r="C12" s="61"/>
      <c r="D12" s="60"/>
      <c r="E12" s="62"/>
      <c r="F12" s="63"/>
      <c r="G12" s="63">
        <f>E34</f>
        <v>180</v>
      </c>
      <c r="H12" s="22"/>
    </row>
    <row r="13" spans="1:8" ht="15.75">
      <c r="A13" s="20"/>
      <c r="B13" s="64" t="s">
        <v>5</v>
      </c>
      <c r="C13" s="65"/>
      <c r="D13" s="65"/>
      <c r="E13" s="65"/>
      <c r="F13" s="65"/>
      <c r="G13" s="103">
        <f>SUM(G12:G12)</f>
        <v>180</v>
      </c>
      <c r="H13" s="22"/>
    </row>
    <row r="14" spans="1:8">
      <c r="A14" s="20"/>
      <c r="B14" s="96"/>
      <c r="C14" s="96"/>
      <c r="D14" s="96"/>
      <c r="E14" s="96"/>
      <c r="F14" s="96"/>
      <c r="G14" s="96"/>
      <c r="H14" s="22"/>
    </row>
    <row r="15" spans="1:8" ht="15.75">
      <c r="A15" s="23"/>
      <c r="B15" s="66" t="s">
        <v>25</v>
      </c>
      <c r="C15" s="67">
        <v>286</v>
      </c>
      <c r="D15" s="96" t="s">
        <v>92</v>
      </c>
      <c r="E15" s="96"/>
      <c r="F15" s="96"/>
      <c r="G15" s="96"/>
      <c r="H15" s="24"/>
    </row>
    <row r="16" spans="1:8" ht="15.75">
      <c r="A16" s="25"/>
      <c r="B16" s="66" t="s">
        <v>26</v>
      </c>
      <c r="C16" s="67">
        <f>G13</f>
        <v>180</v>
      </c>
      <c r="D16" s="96"/>
      <c r="E16" s="96"/>
      <c r="F16" s="96"/>
      <c r="G16" s="96"/>
      <c r="H16" s="24"/>
    </row>
    <row r="17" spans="1:8" ht="15.75">
      <c r="A17" s="25"/>
      <c r="B17" s="66" t="s">
        <v>27</v>
      </c>
      <c r="C17" s="67">
        <f>C15-C16</f>
        <v>106</v>
      </c>
      <c r="D17" s="96"/>
      <c r="E17" s="96"/>
      <c r="F17" s="96"/>
      <c r="G17" s="96"/>
      <c r="H17" s="24"/>
    </row>
    <row r="18" spans="1:8" ht="15.75">
      <c r="A18" s="130"/>
      <c r="B18" s="66" t="s">
        <v>28</v>
      </c>
      <c r="C18" s="67"/>
      <c r="D18" s="96"/>
      <c r="E18" s="96"/>
      <c r="F18" s="96"/>
      <c r="G18" s="96"/>
      <c r="H18" s="24"/>
    </row>
    <row r="19" spans="1:8" ht="15.75">
      <c r="A19" s="130"/>
      <c r="B19" s="66" t="s">
        <v>29</v>
      </c>
      <c r="C19" s="67">
        <f>G12</f>
        <v>180</v>
      </c>
      <c r="D19" s="96"/>
      <c r="E19" s="96"/>
      <c r="F19" s="96"/>
      <c r="G19" s="96"/>
      <c r="H19" s="24"/>
    </row>
    <row r="20" spans="1:8" ht="15.75">
      <c r="A20" s="130"/>
      <c r="B20" s="120"/>
      <c r="H20" s="24"/>
    </row>
    <row r="21" spans="1:8" ht="15.75" customHeight="1">
      <c r="A21" s="130"/>
      <c r="B21" s="204" t="s">
        <v>85</v>
      </c>
      <c r="C21" s="72" t="s">
        <v>88</v>
      </c>
      <c r="D21" s="73" t="s">
        <v>87</v>
      </c>
      <c r="E21" s="73" t="s">
        <v>54</v>
      </c>
      <c r="F21" s="143" t="s">
        <v>93</v>
      </c>
      <c r="H21" s="24"/>
    </row>
    <row r="22" spans="1:8">
      <c r="A22" s="130"/>
      <c r="B22" s="204"/>
      <c r="C22" s="73">
        <v>12</v>
      </c>
      <c r="D22" s="72">
        <v>10</v>
      </c>
      <c r="E22" s="72">
        <v>10</v>
      </c>
      <c r="F22" s="72">
        <f>D22+E22</f>
        <v>20</v>
      </c>
      <c r="H22" s="24"/>
    </row>
    <row r="23" spans="1:8">
      <c r="A23" s="130"/>
      <c r="B23" s="204"/>
      <c r="C23" s="73">
        <v>11</v>
      </c>
      <c r="D23" s="72">
        <v>10</v>
      </c>
      <c r="E23" s="72">
        <v>10</v>
      </c>
      <c r="F23" s="72">
        <f t="shared" ref="F23:F32" si="0">D23+E23</f>
        <v>20</v>
      </c>
      <c r="H23" s="24"/>
    </row>
    <row r="24" spans="1:8">
      <c r="A24" s="130"/>
      <c r="B24" s="204"/>
      <c r="C24" s="73">
        <v>10</v>
      </c>
      <c r="D24" s="72">
        <v>10</v>
      </c>
      <c r="E24" s="72">
        <v>10</v>
      </c>
      <c r="F24" s="72">
        <f t="shared" si="0"/>
        <v>20</v>
      </c>
      <c r="H24" s="24"/>
    </row>
    <row r="25" spans="1:8" ht="15.75" customHeight="1">
      <c r="A25" s="20"/>
      <c r="B25" s="204"/>
      <c r="C25" s="73">
        <v>9</v>
      </c>
      <c r="D25" s="72">
        <v>10</v>
      </c>
      <c r="E25" s="72">
        <v>10</v>
      </c>
      <c r="F25" s="72">
        <f t="shared" si="0"/>
        <v>20</v>
      </c>
      <c r="G25" s="96"/>
      <c r="H25" s="24"/>
    </row>
    <row r="26" spans="1:8" ht="15.75" customHeight="1">
      <c r="A26" s="20"/>
      <c r="B26" s="204"/>
      <c r="C26" s="73">
        <v>8</v>
      </c>
      <c r="D26" s="72">
        <v>10</v>
      </c>
      <c r="E26" s="72">
        <v>10</v>
      </c>
      <c r="F26" s="72">
        <f t="shared" si="0"/>
        <v>20</v>
      </c>
      <c r="G26" s="96"/>
      <c r="H26" s="24"/>
    </row>
    <row r="27" spans="1:8" ht="15.75" customHeight="1">
      <c r="A27" s="20"/>
      <c r="B27" s="204"/>
      <c r="C27" s="73">
        <v>7</v>
      </c>
      <c r="D27" s="72">
        <v>10</v>
      </c>
      <c r="E27" s="72">
        <v>10</v>
      </c>
      <c r="F27" s="72">
        <f t="shared" si="0"/>
        <v>20</v>
      </c>
      <c r="G27" s="96"/>
      <c r="H27" s="24"/>
    </row>
    <row r="28" spans="1:8" ht="15.75" customHeight="1">
      <c r="A28" s="20"/>
      <c r="B28" s="204"/>
      <c r="C28" s="73">
        <v>6</v>
      </c>
      <c r="D28" s="72">
        <v>10</v>
      </c>
      <c r="E28" s="72">
        <v>10</v>
      </c>
      <c r="F28" s="72">
        <f t="shared" si="0"/>
        <v>20</v>
      </c>
      <c r="G28" s="96"/>
      <c r="H28" s="24"/>
    </row>
    <row r="29" spans="1:8" ht="15.75" customHeight="1">
      <c r="A29" s="20"/>
      <c r="B29" s="204"/>
      <c r="C29" s="73">
        <v>5</v>
      </c>
      <c r="D29" s="72"/>
      <c r="E29" s="72">
        <v>10</v>
      </c>
      <c r="F29" s="72">
        <f t="shared" si="0"/>
        <v>10</v>
      </c>
      <c r="G29" s="96"/>
      <c r="H29" s="24"/>
    </row>
    <row r="30" spans="1:8" ht="15.75" customHeight="1">
      <c r="A30" s="20"/>
      <c r="B30" s="204"/>
      <c r="C30" s="73">
        <v>4</v>
      </c>
      <c r="D30" s="72"/>
      <c r="E30" s="72">
        <v>10</v>
      </c>
      <c r="F30" s="72">
        <f t="shared" si="0"/>
        <v>10</v>
      </c>
      <c r="G30" s="96"/>
      <c r="H30" s="24"/>
    </row>
    <row r="31" spans="1:8" ht="15.75" customHeight="1">
      <c r="A31" s="20"/>
      <c r="B31" s="204"/>
      <c r="C31" s="73">
        <v>3</v>
      </c>
      <c r="D31" s="72"/>
      <c r="E31" s="72">
        <v>10</v>
      </c>
      <c r="F31" s="72">
        <f t="shared" si="0"/>
        <v>10</v>
      </c>
      <c r="G31" s="96"/>
      <c r="H31" s="24"/>
    </row>
    <row r="32" spans="1:8" ht="15.75" customHeight="1">
      <c r="A32" s="20"/>
      <c r="B32" s="204"/>
      <c r="C32" s="73">
        <v>2</v>
      </c>
      <c r="D32" s="72"/>
      <c r="E32" s="72">
        <v>10</v>
      </c>
      <c r="F32" s="72">
        <f t="shared" si="0"/>
        <v>10</v>
      </c>
      <c r="G32" s="96"/>
      <c r="H32" s="24"/>
    </row>
    <row r="33" spans="1:8" ht="15.75">
      <c r="A33" s="20"/>
      <c r="B33" s="120"/>
      <c r="C33" s="73" t="s">
        <v>89</v>
      </c>
      <c r="D33" s="80" t="s">
        <v>11</v>
      </c>
      <c r="E33" s="80" t="s">
        <v>8</v>
      </c>
      <c r="F33" s="96"/>
      <c r="G33" s="96"/>
      <c r="H33" s="24"/>
    </row>
    <row r="34" spans="1:8" ht="15.75">
      <c r="A34" s="20"/>
      <c r="B34" s="120"/>
      <c r="C34" s="72" t="s">
        <v>90</v>
      </c>
      <c r="D34" s="142">
        <v>44805</v>
      </c>
      <c r="E34" s="139">
        <f>SUM(F21:F32)</f>
        <v>180</v>
      </c>
      <c r="F34" s="96"/>
      <c r="G34" s="96"/>
      <c r="H34" s="24"/>
    </row>
    <row r="35" spans="1:8" ht="15.75">
      <c r="A35" s="20"/>
      <c r="B35" s="120"/>
      <c r="C35" s="72"/>
      <c r="D35" s="142">
        <v>44835</v>
      </c>
      <c r="E35" s="139"/>
      <c r="F35" s="96"/>
      <c r="G35" s="96"/>
      <c r="H35" s="24"/>
    </row>
    <row r="36" spans="1:8" ht="15.75">
      <c r="A36" s="20"/>
      <c r="B36" s="120"/>
      <c r="C36" s="72"/>
      <c r="D36" s="142">
        <v>44866</v>
      </c>
      <c r="E36" s="139"/>
      <c r="F36" s="96"/>
      <c r="G36" s="96"/>
      <c r="H36" s="24"/>
    </row>
    <row r="37" spans="1:8" ht="15.75">
      <c r="A37" s="20"/>
      <c r="B37" s="120"/>
      <c r="C37" s="139"/>
      <c r="D37" s="142">
        <v>44896</v>
      </c>
      <c r="E37" s="139"/>
      <c r="F37" s="96"/>
      <c r="G37" s="96"/>
      <c r="H37" s="24"/>
    </row>
    <row r="38" spans="1:8" ht="15.75">
      <c r="A38" s="20"/>
      <c r="B38" s="120"/>
      <c r="C38" s="96"/>
      <c r="D38" s="140"/>
      <c r="E38" s="96"/>
      <c r="F38" s="96"/>
      <c r="G38" s="96"/>
      <c r="H38" s="24"/>
    </row>
    <row r="39" spans="1:8">
      <c r="A39" s="20"/>
      <c r="C39" s="96"/>
      <c r="D39" s="140"/>
      <c r="E39" s="96"/>
      <c r="F39" s="96"/>
      <c r="G39" s="96"/>
      <c r="H39" s="24"/>
    </row>
    <row r="40" spans="1:8" ht="15.75">
      <c r="A40" s="20"/>
      <c r="B40" s="104"/>
      <c r="C40" s="104"/>
      <c r="D40" s="141"/>
      <c r="E40" s="96"/>
      <c r="F40" s="96"/>
      <c r="G40" s="11"/>
      <c r="H40" s="26"/>
    </row>
    <row r="41" spans="1:8" ht="15.75">
      <c r="A41" s="20"/>
      <c r="B41" s="104"/>
      <c r="C41" s="104"/>
      <c r="D41" s="141"/>
      <c r="E41" s="96"/>
      <c r="F41" s="96"/>
      <c r="G41" s="11"/>
      <c r="H41" s="26"/>
    </row>
    <row r="42" spans="1:8" ht="15.75">
      <c r="A42" s="20"/>
      <c r="B42" s="104"/>
      <c r="C42" s="104"/>
      <c r="D42" s="141"/>
      <c r="E42" s="96"/>
      <c r="F42" s="96"/>
      <c r="G42" s="11"/>
      <c r="H42" s="26"/>
    </row>
    <row r="43" spans="1:8" ht="15.75">
      <c r="A43" s="20"/>
      <c r="B43" s="104"/>
      <c r="C43" s="104"/>
      <c r="D43" s="104"/>
      <c r="E43" s="96"/>
      <c r="F43" s="96"/>
      <c r="G43" s="11"/>
      <c r="H43" s="26"/>
    </row>
    <row r="44" spans="1:8" ht="15.75">
      <c r="A44" s="20"/>
      <c r="B44" s="104"/>
      <c r="C44" s="104"/>
      <c r="D44" s="104"/>
      <c r="E44" s="96"/>
      <c r="F44" s="96"/>
      <c r="G44" s="11"/>
      <c r="H44" s="26"/>
    </row>
    <row r="45" spans="1:8" ht="15.75">
      <c r="A45" s="20"/>
      <c r="B45" s="104"/>
      <c r="C45" s="104"/>
      <c r="D45" s="104"/>
      <c r="E45" s="96"/>
      <c r="F45" s="96"/>
      <c r="G45" s="11"/>
      <c r="H45" s="26"/>
    </row>
    <row r="46" spans="1:8" ht="15.75">
      <c r="A46" s="20"/>
      <c r="B46" s="104"/>
      <c r="C46" s="104"/>
      <c r="D46" s="104"/>
      <c r="E46" s="96"/>
      <c r="F46" s="96"/>
      <c r="G46" s="11"/>
      <c r="H46" s="26"/>
    </row>
    <row r="47" spans="1:8" ht="15.75">
      <c r="A47" s="20"/>
      <c r="B47" s="104"/>
      <c r="C47" s="104"/>
      <c r="D47" s="104"/>
      <c r="E47" s="96"/>
      <c r="F47" s="96"/>
      <c r="G47" s="11"/>
      <c r="H47" s="26"/>
    </row>
    <row r="48" spans="1:8" ht="15.75">
      <c r="A48" s="20"/>
      <c r="B48" s="104"/>
      <c r="C48" s="104"/>
      <c r="D48" s="104"/>
      <c r="E48" s="96"/>
      <c r="F48" s="96"/>
      <c r="G48" s="11"/>
      <c r="H48" s="26"/>
    </row>
    <row r="49" spans="1:8" ht="15.75">
      <c r="A49" s="20"/>
      <c r="B49" s="104"/>
      <c r="C49" s="104"/>
      <c r="D49" s="104"/>
      <c r="E49" s="96"/>
      <c r="F49" s="96"/>
      <c r="G49" s="11"/>
      <c r="H49" s="26"/>
    </row>
    <row r="50" spans="1:8" ht="15.75">
      <c r="A50" s="20"/>
      <c r="B50" s="104"/>
      <c r="C50" s="104"/>
      <c r="D50" s="104"/>
      <c r="E50" s="96"/>
      <c r="F50" s="96"/>
      <c r="G50" s="11"/>
      <c r="H50" s="26"/>
    </row>
    <row r="51" spans="1:8" ht="15.75">
      <c r="A51" s="20"/>
      <c r="B51" s="104"/>
      <c r="C51" s="104"/>
      <c r="D51" s="104"/>
      <c r="E51" s="96"/>
      <c r="F51" s="96"/>
      <c r="G51" s="11"/>
      <c r="H51" s="26"/>
    </row>
    <row r="52" spans="1:8" ht="15.75">
      <c r="A52" s="20"/>
      <c r="B52" s="10"/>
      <c r="C52" s="128"/>
      <c r="D52" s="128"/>
      <c r="E52" s="128"/>
      <c r="F52" s="21"/>
      <c r="G52" s="105"/>
      <c r="H52" s="22"/>
    </row>
    <row r="53" spans="1:8" ht="15.75">
      <c r="A53" s="69" t="s">
        <v>30</v>
      </c>
      <c r="B53" s="33"/>
      <c r="C53" s="34"/>
      <c r="D53" s="35"/>
      <c r="E53" s="36"/>
      <c r="F53" s="34"/>
      <c r="G53" s="34"/>
      <c r="H53" s="57"/>
    </row>
    <row r="54" spans="1:8" ht="15" customHeight="1">
      <c r="A54" s="184" t="s">
        <v>86</v>
      </c>
      <c r="B54" s="185"/>
      <c r="C54" s="185"/>
      <c r="D54" s="185"/>
      <c r="E54" s="185"/>
      <c r="F54" s="185"/>
      <c r="G54" s="185"/>
      <c r="H54" s="186"/>
    </row>
    <row r="55" spans="1:8" ht="15.75">
      <c r="A55" s="27"/>
      <c r="B55" s="16"/>
      <c r="C55" s="129"/>
      <c r="D55" s="129"/>
      <c r="E55" s="129"/>
      <c r="F55" s="29"/>
      <c r="G55" s="30"/>
      <c r="H55" s="31"/>
    </row>
    <row r="56" spans="1:8">
      <c r="A56" s="10"/>
      <c r="B56" s="12"/>
      <c r="C56" s="81"/>
      <c r="D56" s="14"/>
      <c r="E56" s="15"/>
      <c r="F56" s="81"/>
      <c r="G56" s="81"/>
      <c r="H56" s="81"/>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topLeftCell="A19" zoomScaleSheetLayoutView="100" workbookViewId="0">
      <selection activeCell="B5" sqref="B5:M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93"/>
      <c r="B1" s="94"/>
      <c r="C1" s="94"/>
      <c r="D1" s="94"/>
      <c r="E1" s="94"/>
      <c r="F1" s="94"/>
      <c r="G1" s="94"/>
      <c r="H1" s="95"/>
    </row>
    <row r="2" spans="1:8">
      <c r="A2" s="189" t="s">
        <v>74</v>
      </c>
      <c r="B2" s="190"/>
      <c r="C2" s="190"/>
      <c r="D2" s="190"/>
      <c r="E2" s="190"/>
      <c r="F2" s="190"/>
      <c r="G2" s="190"/>
      <c r="H2" s="191"/>
    </row>
    <row r="3" spans="1:8">
      <c r="A3" s="192" t="s">
        <v>76</v>
      </c>
      <c r="B3" s="193"/>
      <c r="C3" s="193"/>
      <c r="D3" s="193"/>
      <c r="E3" s="193"/>
      <c r="F3" s="193"/>
      <c r="G3" s="193"/>
      <c r="H3" s="194"/>
    </row>
    <row r="4" spans="1:8">
      <c r="A4" s="195" t="s">
        <v>75</v>
      </c>
      <c r="B4" s="196"/>
      <c r="C4" s="196"/>
      <c r="D4" s="196"/>
      <c r="E4" s="196"/>
      <c r="F4" s="196"/>
      <c r="G4" s="196"/>
      <c r="H4" s="197"/>
    </row>
    <row r="5" spans="1:8" ht="7.5" customHeight="1">
      <c r="A5" s="17"/>
      <c r="B5" s="96"/>
      <c r="C5" s="97"/>
      <c r="D5" s="97"/>
      <c r="E5" s="9"/>
      <c r="F5" s="97"/>
      <c r="G5" s="97"/>
      <c r="H5" s="19"/>
    </row>
    <row r="6" spans="1:8">
      <c r="A6" s="98">
        <v>1</v>
      </c>
      <c r="B6" s="198" t="s">
        <v>31</v>
      </c>
      <c r="C6" s="198"/>
      <c r="D6" s="198"/>
      <c r="E6" s="198"/>
      <c r="F6" s="198"/>
      <c r="G6" s="198"/>
      <c r="H6" s="199"/>
    </row>
    <row r="7" spans="1:8" ht="49.5" customHeight="1">
      <c r="A7" s="99">
        <v>603</v>
      </c>
      <c r="B7" s="205" t="s">
        <v>65</v>
      </c>
      <c r="C7" s="205"/>
      <c r="D7" s="205"/>
      <c r="E7" s="205"/>
      <c r="F7" s="205"/>
      <c r="G7" s="205"/>
      <c r="H7" s="206"/>
    </row>
    <row r="8" spans="1:8" ht="15.75" customHeight="1">
      <c r="A8" s="100"/>
      <c r="B8" s="187"/>
      <c r="C8" s="188"/>
      <c r="D8" s="188"/>
      <c r="E8" s="188"/>
      <c r="F8" s="188"/>
      <c r="G8" s="101" t="s">
        <v>32</v>
      </c>
      <c r="H8" s="106" t="s">
        <v>4</v>
      </c>
    </row>
    <row r="9" spans="1:8">
      <c r="A9" s="20"/>
      <c r="B9" s="10"/>
      <c r="C9" s="202"/>
      <c r="D9" s="202"/>
      <c r="E9" s="202"/>
      <c r="F9" s="21"/>
      <c r="G9" s="128"/>
      <c r="H9" s="22"/>
    </row>
    <row r="10" spans="1:8">
      <c r="B10" s="112" t="s">
        <v>21</v>
      </c>
      <c r="C10" s="203" t="s">
        <v>46</v>
      </c>
      <c r="D10" s="203"/>
      <c r="E10" s="203"/>
      <c r="F10" s="21"/>
      <c r="G10" s="128"/>
      <c r="H10" s="22"/>
    </row>
    <row r="11" spans="1:8" ht="15.75">
      <c r="A11" s="20"/>
      <c r="B11" s="58" t="s">
        <v>22</v>
      </c>
      <c r="C11" s="58"/>
      <c r="D11" s="58" t="s">
        <v>33</v>
      </c>
      <c r="E11" s="59" t="s">
        <v>23</v>
      </c>
      <c r="F11" s="59" t="s">
        <v>24</v>
      </c>
      <c r="G11" s="59" t="s">
        <v>5</v>
      </c>
      <c r="H11" s="22"/>
    </row>
    <row r="12" spans="1:8">
      <c r="A12" s="32"/>
      <c r="B12" s="107" t="s">
        <v>94</v>
      </c>
      <c r="C12" s="61"/>
      <c r="D12" s="60"/>
      <c r="E12" s="62"/>
      <c r="F12" s="63"/>
      <c r="G12" s="63">
        <f>E34</f>
        <v>180</v>
      </c>
      <c r="H12" s="22"/>
    </row>
    <row r="13" spans="1:8" ht="15.75">
      <c r="A13" s="20"/>
      <c r="B13" s="64" t="s">
        <v>5</v>
      </c>
      <c r="C13" s="65"/>
      <c r="D13" s="65"/>
      <c r="E13" s="65"/>
      <c r="F13" s="65"/>
      <c r="G13" s="103">
        <f>SUM(G12:G12)</f>
        <v>180</v>
      </c>
      <c r="H13" s="22"/>
    </row>
    <row r="14" spans="1:8">
      <c r="A14" s="20"/>
      <c r="B14" s="96"/>
      <c r="C14" s="96"/>
      <c r="D14" s="96"/>
      <c r="E14" s="96"/>
      <c r="F14" s="96"/>
      <c r="G14" s="96"/>
      <c r="H14" s="22"/>
    </row>
    <row r="15" spans="1:8" ht="15.75">
      <c r="A15" s="23"/>
      <c r="B15" s="66" t="s">
        <v>25</v>
      </c>
      <c r="C15" s="67">
        <v>374</v>
      </c>
      <c r="D15" s="96" t="s">
        <v>95</v>
      </c>
      <c r="E15" s="96"/>
      <c r="F15" s="96"/>
      <c r="G15" s="96"/>
      <c r="H15" s="24"/>
    </row>
    <row r="16" spans="1:8" ht="15.75">
      <c r="A16" s="25"/>
      <c r="B16" s="66" t="s">
        <v>26</v>
      </c>
      <c r="C16" s="67">
        <v>180</v>
      </c>
      <c r="D16" s="96"/>
      <c r="E16" s="96"/>
      <c r="F16" s="96"/>
      <c r="G16" s="96"/>
      <c r="H16" s="24"/>
    </row>
    <row r="17" spans="1:8" ht="15.75">
      <c r="A17" s="25"/>
      <c r="B17" s="66" t="s">
        <v>27</v>
      </c>
      <c r="C17" s="67">
        <f>C15-C16</f>
        <v>194</v>
      </c>
      <c r="D17" s="96"/>
      <c r="E17" s="96"/>
      <c r="F17" s="96"/>
      <c r="G17" s="96"/>
      <c r="H17" s="24"/>
    </row>
    <row r="18" spans="1:8" ht="15.75">
      <c r="A18" s="130"/>
      <c r="B18" s="66" t="s">
        <v>28</v>
      </c>
      <c r="C18" s="67"/>
      <c r="D18" s="96"/>
      <c r="E18" s="96"/>
      <c r="F18" s="96"/>
      <c r="G18" s="96"/>
      <c r="H18" s="24"/>
    </row>
    <row r="19" spans="1:8" ht="15.75">
      <c r="A19" s="130"/>
      <c r="B19" s="66" t="s">
        <v>29</v>
      </c>
      <c r="C19" s="67">
        <f>G12</f>
        <v>180</v>
      </c>
      <c r="D19" s="96"/>
      <c r="E19" s="96"/>
      <c r="F19" s="96"/>
      <c r="G19" s="96"/>
      <c r="H19" s="24"/>
    </row>
    <row r="20" spans="1:8" ht="15.75">
      <c r="A20" s="130"/>
      <c r="B20" s="120"/>
      <c r="H20" s="24"/>
    </row>
    <row r="21" spans="1:8" ht="15.75" customHeight="1">
      <c r="A21" s="130"/>
      <c r="B21" s="204" t="s">
        <v>85</v>
      </c>
      <c r="C21" s="72" t="s">
        <v>88</v>
      </c>
      <c r="D21" s="73" t="s">
        <v>87</v>
      </c>
      <c r="E21" s="73" t="s">
        <v>54</v>
      </c>
      <c r="F21" s="143" t="s">
        <v>93</v>
      </c>
      <c r="H21" s="24"/>
    </row>
    <row r="22" spans="1:8">
      <c r="A22" s="130"/>
      <c r="B22" s="204"/>
      <c r="C22" s="73">
        <v>12</v>
      </c>
      <c r="D22" s="72">
        <v>10</v>
      </c>
      <c r="E22" s="72">
        <v>10</v>
      </c>
      <c r="F22" s="72">
        <f>D22+E22</f>
        <v>20</v>
      </c>
      <c r="H22" s="24"/>
    </row>
    <row r="23" spans="1:8">
      <c r="A23" s="130"/>
      <c r="B23" s="204"/>
      <c r="C23" s="73">
        <v>11</v>
      </c>
      <c r="D23" s="72">
        <v>10</v>
      </c>
      <c r="E23" s="72">
        <v>10</v>
      </c>
      <c r="F23" s="72">
        <f t="shared" ref="F23:F32" si="0">D23+E23</f>
        <v>20</v>
      </c>
      <c r="H23" s="24"/>
    </row>
    <row r="24" spans="1:8">
      <c r="A24" s="130"/>
      <c r="B24" s="204"/>
      <c r="C24" s="73">
        <v>10</v>
      </c>
      <c r="D24" s="72">
        <v>10</v>
      </c>
      <c r="E24" s="72">
        <v>10</v>
      </c>
      <c r="F24" s="72">
        <f t="shared" si="0"/>
        <v>20</v>
      </c>
      <c r="H24" s="24"/>
    </row>
    <row r="25" spans="1:8" ht="15.75" customHeight="1">
      <c r="A25" s="20"/>
      <c r="B25" s="204"/>
      <c r="C25" s="73">
        <v>9</v>
      </c>
      <c r="D25" s="72">
        <v>10</v>
      </c>
      <c r="E25" s="72">
        <v>10</v>
      </c>
      <c r="F25" s="72">
        <f t="shared" si="0"/>
        <v>20</v>
      </c>
      <c r="G25" s="96"/>
      <c r="H25" s="24"/>
    </row>
    <row r="26" spans="1:8" ht="15.75" customHeight="1">
      <c r="A26" s="20"/>
      <c r="B26" s="204"/>
      <c r="C26" s="73">
        <v>8</v>
      </c>
      <c r="D26" s="72">
        <v>10</v>
      </c>
      <c r="E26" s="72">
        <v>10</v>
      </c>
      <c r="F26" s="72">
        <f t="shared" si="0"/>
        <v>20</v>
      </c>
      <c r="G26" s="96"/>
      <c r="H26" s="24"/>
    </row>
    <row r="27" spans="1:8" ht="15.75" customHeight="1">
      <c r="A27" s="20"/>
      <c r="B27" s="204"/>
      <c r="C27" s="73">
        <v>7</v>
      </c>
      <c r="D27" s="72">
        <v>10</v>
      </c>
      <c r="E27" s="72">
        <v>10</v>
      </c>
      <c r="F27" s="72">
        <f t="shared" si="0"/>
        <v>20</v>
      </c>
      <c r="G27" s="96"/>
      <c r="H27" s="24"/>
    </row>
    <row r="28" spans="1:8" ht="15.75" customHeight="1">
      <c r="A28" s="20"/>
      <c r="B28" s="204"/>
      <c r="C28" s="73">
        <v>6</v>
      </c>
      <c r="D28" s="72">
        <v>10</v>
      </c>
      <c r="E28" s="72">
        <v>10</v>
      </c>
      <c r="F28" s="72">
        <f t="shared" si="0"/>
        <v>20</v>
      </c>
      <c r="G28" s="96"/>
      <c r="H28" s="24"/>
    </row>
    <row r="29" spans="1:8" ht="15.75" customHeight="1">
      <c r="A29" s="20"/>
      <c r="B29" s="204"/>
      <c r="C29" s="73">
        <v>5</v>
      </c>
      <c r="D29" s="72"/>
      <c r="E29" s="72">
        <v>10</v>
      </c>
      <c r="F29" s="72">
        <f t="shared" si="0"/>
        <v>10</v>
      </c>
      <c r="G29" s="96"/>
      <c r="H29" s="24"/>
    </row>
    <row r="30" spans="1:8" ht="15.75" customHeight="1">
      <c r="A30" s="20"/>
      <c r="B30" s="204"/>
      <c r="C30" s="73">
        <v>4</v>
      </c>
      <c r="D30" s="72"/>
      <c r="E30" s="72">
        <v>10</v>
      </c>
      <c r="F30" s="72">
        <f t="shared" si="0"/>
        <v>10</v>
      </c>
      <c r="G30" s="96"/>
      <c r="H30" s="24"/>
    </row>
    <row r="31" spans="1:8" ht="15.75" customHeight="1">
      <c r="A31" s="20"/>
      <c r="B31" s="204"/>
      <c r="C31" s="73">
        <v>3</v>
      </c>
      <c r="D31" s="72"/>
      <c r="E31" s="72">
        <v>10</v>
      </c>
      <c r="F31" s="72">
        <f t="shared" si="0"/>
        <v>10</v>
      </c>
      <c r="G31" s="96"/>
      <c r="H31" s="24"/>
    </row>
    <row r="32" spans="1:8" ht="15.75" customHeight="1">
      <c r="A32" s="20"/>
      <c r="B32" s="204"/>
      <c r="C32" s="73">
        <v>2</v>
      </c>
      <c r="D32" s="72"/>
      <c r="E32" s="72">
        <v>10</v>
      </c>
      <c r="F32" s="72">
        <f t="shared" si="0"/>
        <v>10</v>
      </c>
      <c r="G32" s="96"/>
      <c r="H32" s="24"/>
    </row>
    <row r="33" spans="1:8" ht="15.75">
      <c r="A33" s="20"/>
      <c r="B33" s="120"/>
      <c r="C33" s="73" t="s">
        <v>89</v>
      </c>
      <c r="D33" s="80" t="s">
        <v>11</v>
      </c>
      <c r="E33" s="80" t="s">
        <v>8</v>
      </c>
      <c r="F33" s="96"/>
      <c r="G33" s="96"/>
      <c r="H33" s="24"/>
    </row>
    <row r="34" spans="1:8" ht="15.75">
      <c r="A34" s="20"/>
      <c r="B34" s="120"/>
      <c r="C34" s="72" t="s">
        <v>90</v>
      </c>
      <c r="D34" s="142">
        <v>44805</v>
      </c>
      <c r="E34" s="139">
        <f>SUM(F21:F32)</f>
        <v>180</v>
      </c>
      <c r="F34" s="96"/>
      <c r="G34" s="96"/>
      <c r="H34" s="24"/>
    </row>
    <row r="35" spans="1:8" ht="15.75">
      <c r="A35" s="20"/>
      <c r="B35" s="120"/>
      <c r="C35" s="72"/>
      <c r="D35" s="142">
        <v>44835</v>
      </c>
      <c r="E35" s="139"/>
      <c r="F35" s="96"/>
      <c r="G35" s="96"/>
      <c r="H35" s="24"/>
    </row>
    <row r="36" spans="1:8" ht="15.75">
      <c r="A36" s="20"/>
      <c r="B36" s="120"/>
      <c r="C36" s="72"/>
      <c r="D36" s="142">
        <v>44866</v>
      </c>
      <c r="E36" s="139"/>
      <c r="F36" s="96"/>
      <c r="G36" s="96"/>
      <c r="H36" s="24"/>
    </row>
    <row r="37" spans="1:8" ht="15.75">
      <c r="A37" s="20"/>
      <c r="B37" s="120"/>
      <c r="C37" s="139"/>
      <c r="D37" s="142">
        <v>44896</v>
      </c>
      <c r="E37" s="139"/>
      <c r="F37" s="96"/>
      <c r="G37" s="96"/>
      <c r="H37" s="24"/>
    </row>
    <row r="38" spans="1:8" ht="15.75">
      <c r="A38" s="20"/>
      <c r="B38" s="120"/>
      <c r="C38" s="96"/>
      <c r="D38" s="140"/>
      <c r="E38" s="96"/>
      <c r="F38" s="96"/>
      <c r="G38" s="96"/>
      <c r="H38" s="24"/>
    </row>
    <row r="39" spans="1:8">
      <c r="A39" s="20"/>
      <c r="C39" s="96"/>
      <c r="D39" s="140"/>
      <c r="E39" s="96"/>
      <c r="F39" s="96"/>
      <c r="G39" s="96"/>
      <c r="H39" s="24"/>
    </row>
    <row r="40" spans="1:8" ht="15.75">
      <c r="A40" s="20"/>
      <c r="B40" s="104"/>
      <c r="C40" s="104"/>
      <c r="D40" s="141"/>
      <c r="E40" s="96"/>
      <c r="F40" s="96"/>
      <c r="G40" s="11"/>
      <c r="H40" s="26"/>
    </row>
    <row r="41" spans="1:8" ht="15.75">
      <c r="A41" s="20"/>
      <c r="B41" s="104"/>
      <c r="C41" s="104"/>
      <c r="D41" s="141"/>
      <c r="E41" s="96"/>
      <c r="F41" s="96"/>
      <c r="G41" s="11"/>
      <c r="H41" s="26"/>
    </row>
    <row r="42" spans="1:8" ht="15.75">
      <c r="A42" s="20"/>
      <c r="B42" s="104"/>
      <c r="C42" s="104"/>
      <c r="D42" s="141"/>
      <c r="E42" s="96"/>
      <c r="F42" s="96"/>
      <c r="G42" s="11"/>
      <c r="H42" s="26"/>
    </row>
    <row r="43" spans="1:8" ht="15.75">
      <c r="A43" s="20"/>
      <c r="B43" s="104"/>
      <c r="C43" s="104"/>
      <c r="D43" s="104"/>
      <c r="E43" s="96"/>
      <c r="F43" s="96"/>
      <c r="G43" s="11"/>
      <c r="H43" s="26"/>
    </row>
    <row r="44" spans="1:8" ht="15.75">
      <c r="A44" s="20"/>
      <c r="B44" s="104"/>
      <c r="C44" s="104"/>
      <c r="D44" s="104"/>
      <c r="E44" s="96"/>
      <c r="F44" s="96"/>
      <c r="G44" s="11"/>
      <c r="H44" s="26"/>
    </row>
    <row r="45" spans="1:8" ht="15.75">
      <c r="A45" s="20"/>
      <c r="B45" s="104"/>
      <c r="C45" s="104"/>
      <c r="D45" s="104"/>
      <c r="E45" s="96"/>
      <c r="F45" s="96"/>
      <c r="G45" s="11"/>
      <c r="H45" s="26"/>
    </row>
    <row r="46" spans="1:8" ht="15.75">
      <c r="A46" s="20"/>
      <c r="B46" s="104"/>
      <c r="C46" s="104"/>
      <c r="D46" s="104"/>
      <c r="E46" s="96"/>
      <c r="F46" s="96"/>
      <c r="G46" s="11"/>
      <c r="H46" s="26"/>
    </row>
    <row r="47" spans="1:8" ht="15.75">
      <c r="A47" s="20"/>
      <c r="B47" s="104"/>
      <c r="C47" s="104"/>
      <c r="D47" s="104"/>
      <c r="E47" s="96"/>
      <c r="F47" s="96"/>
      <c r="G47" s="11"/>
      <c r="H47" s="26"/>
    </row>
    <row r="48" spans="1:8" ht="15.75">
      <c r="A48" s="20"/>
      <c r="B48" s="104"/>
      <c r="C48" s="104"/>
      <c r="D48" s="104"/>
      <c r="E48" s="96"/>
      <c r="F48" s="96"/>
      <c r="G48" s="11"/>
      <c r="H48" s="26"/>
    </row>
    <row r="49" spans="1:8" ht="15.75">
      <c r="A49" s="20"/>
      <c r="B49" s="104"/>
      <c r="C49" s="104"/>
      <c r="D49" s="104"/>
      <c r="E49" s="96"/>
      <c r="F49" s="96"/>
      <c r="G49" s="11"/>
      <c r="H49" s="26"/>
    </row>
    <row r="50" spans="1:8" ht="15.75">
      <c r="A50" s="20"/>
      <c r="B50" s="104"/>
      <c r="C50" s="104"/>
      <c r="D50" s="104"/>
      <c r="E50" s="96"/>
      <c r="F50" s="96"/>
      <c r="G50" s="11"/>
      <c r="H50" s="26"/>
    </row>
    <row r="51" spans="1:8" ht="15.75">
      <c r="A51" s="20"/>
      <c r="B51" s="104"/>
      <c r="C51" s="104"/>
      <c r="D51" s="104"/>
      <c r="E51" s="96"/>
      <c r="F51" s="96"/>
      <c r="G51" s="11"/>
      <c r="H51" s="26"/>
    </row>
    <row r="52" spans="1:8" ht="15.75">
      <c r="A52" s="20"/>
      <c r="B52" s="10"/>
      <c r="C52" s="128"/>
      <c r="D52" s="128"/>
      <c r="E52" s="128"/>
      <c r="F52" s="21"/>
      <c r="G52" s="105"/>
      <c r="H52" s="22"/>
    </row>
    <row r="53" spans="1:8" ht="15.75">
      <c r="A53" s="69" t="s">
        <v>30</v>
      </c>
      <c r="B53" s="33"/>
      <c r="C53" s="34"/>
      <c r="D53" s="35"/>
      <c r="E53" s="36"/>
      <c r="F53" s="34"/>
      <c r="G53" s="34"/>
      <c r="H53" s="57"/>
    </row>
    <row r="54" spans="1:8" ht="15" customHeight="1">
      <c r="A54" s="184" t="s">
        <v>86</v>
      </c>
      <c r="B54" s="185"/>
      <c r="C54" s="185"/>
      <c r="D54" s="185"/>
      <c r="E54" s="185"/>
      <c r="F54" s="185"/>
      <c r="G54" s="185"/>
      <c r="H54" s="186"/>
    </row>
    <row r="55" spans="1:8" ht="15.75">
      <c r="A55" s="27"/>
      <c r="B55" s="16"/>
      <c r="C55" s="129"/>
      <c r="D55" s="129"/>
      <c r="E55" s="129"/>
      <c r="F55" s="29"/>
      <c r="G55" s="30"/>
      <c r="H55" s="31"/>
    </row>
    <row r="56" spans="1:8">
      <c r="A56" s="10"/>
      <c r="B56" s="12"/>
      <c r="C56" s="81"/>
      <c r="D56" s="14"/>
      <c r="E56" s="15"/>
      <c r="F56" s="81"/>
      <c r="G56" s="81"/>
      <c r="H56" s="81"/>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B5" sqref="B5:M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93"/>
      <c r="B1" s="94"/>
      <c r="C1" s="94"/>
      <c r="D1" s="94"/>
      <c r="E1" s="94"/>
      <c r="F1" s="94"/>
      <c r="G1" s="94"/>
      <c r="H1" s="95"/>
    </row>
    <row r="2" spans="1:8">
      <c r="A2" s="189" t="s">
        <v>74</v>
      </c>
      <c r="B2" s="190"/>
      <c r="C2" s="190"/>
      <c r="D2" s="190"/>
      <c r="E2" s="190"/>
      <c r="F2" s="190"/>
      <c r="G2" s="190"/>
      <c r="H2" s="191"/>
    </row>
    <row r="3" spans="1:8">
      <c r="A3" s="192" t="s">
        <v>76</v>
      </c>
      <c r="B3" s="193"/>
      <c r="C3" s="193"/>
      <c r="D3" s="193"/>
      <c r="E3" s="193"/>
      <c r="F3" s="193"/>
      <c r="G3" s="193"/>
      <c r="H3" s="194"/>
    </row>
    <row r="4" spans="1:8">
      <c r="A4" s="195" t="s">
        <v>75</v>
      </c>
      <c r="B4" s="196"/>
      <c r="C4" s="196"/>
      <c r="D4" s="196"/>
      <c r="E4" s="196"/>
      <c r="F4" s="196"/>
      <c r="G4" s="196"/>
      <c r="H4" s="197"/>
    </row>
    <row r="5" spans="1:8" ht="7.5" customHeight="1">
      <c r="A5" s="17"/>
      <c r="B5" s="96"/>
      <c r="C5" s="97"/>
      <c r="D5" s="97"/>
      <c r="E5" s="9"/>
      <c r="F5" s="97"/>
      <c r="G5" s="97"/>
      <c r="H5" s="19"/>
    </row>
    <row r="6" spans="1:8">
      <c r="A6" s="98">
        <v>1</v>
      </c>
      <c r="B6" s="198" t="s">
        <v>31</v>
      </c>
      <c r="C6" s="198"/>
      <c r="D6" s="198"/>
      <c r="E6" s="198"/>
      <c r="F6" s="198"/>
      <c r="G6" s="198"/>
      <c r="H6" s="199"/>
    </row>
    <row r="7" spans="1:8" ht="49.5" customHeight="1">
      <c r="A7" s="99">
        <v>607</v>
      </c>
      <c r="B7" s="207" t="s">
        <v>70</v>
      </c>
      <c r="C7" s="205"/>
      <c r="D7" s="205"/>
      <c r="E7" s="205"/>
      <c r="F7" s="205"/>
      <c r="G7" s="205"/>
      <c r="H7" s="206"/>
    </row>
    <row r="8" spans="1:8" ht="15.75" customHeight="1">
      <c r="A8" s="100"/>
      <c r="B8" s="187"/>
      <c r="C8" s="188"/>
      <c r="D8" s="188"/>
      <c r="E8" s="188"/>
      <c r="F8" s="188"/>
      <c r="G8" s="101" t="s">
        <v>32</v>
      </c>
      <c r="H8" s="106" t="s">
        <v>4</v>
      </c>
    </row>
    <row r="9" spans="1:8">
      <c r="A9" s="20"/>
      <c r="B9" s="10"/>
      <c r="C9" s="202"/>
      <c r="D9" s="202"/>
      <c r="E9" s="202"/>
      <c r="F9" s="21"/>
      <c r="G9" s="128"/>
      <c r="H9" s="22"/>
    </row>
    <row r="10" spans="1:8">
      <c r="B10" s="112" t="s">
        <v>21</v>
      </c>
      <c r="C10" s="203" t="s">
        <v>46</v>
      </c>
      <c r="D10" s="203"/>
      <c r="E10" s="203"/>
      <c r="F10" s="21"/>
      <c r="G10" s="128"/>
      <c r="H10" s="22"/>
    </row>
    <row r="11" spans="1:8" ht="15.75">
      <c r="A11" s="20"/>
      <c r="B11" s="58" t="s">
        <v>22</v>
      </c>
      <c r="C11" s="58"/>
      <c r="D11" s="58" t="s">
        <v>33</v>
      </c>
      <c r="E11" s="59" t="s">
        <v>23</v>
      </c>
      <c r="F11" s="59" t="s">
        <v>24</v>
      </c>
      <c r="G11" s="59" t="s">
        <v>5</v>
      </c>
      <c r="H11" s="22"/>
    </row>
    <row r="12" spans="1:8">
      <c r="A12" s="32"/>
      <c r="B12" s="107" t="s">
        <v>94</v>
      </c>
      <c r="C12" s="61"/>
      <c r="D12" s="60"/>
      <c r="E12" s="62"/>
      <c r="F12" s="63"/>
      <c r="G12" s="63">
        <f>D34</f>
        <v>654.61999999999989</v>
      </c>
      <c r="H12" s="22"/>
    </row>
    <row r="13" spans="1:8" ht="15.75">
      <c r="A13" s="20"/>
      <c r="B13" s="64" t="s">
        <v>5</v>
      </c>
      <c r="C13" s="65"/>
      <c r="D13" s="65"/>
      <c r="E13" s="65"/>
      <c r="F13" s="65"/>
      <c r="G13" s="103">
        <f>SUM(G12:G12)</f>
        <v>654.61999999999989</v>
      </c>
      <c r="H13" s="22"/>
    </row>
    <row r="14" spans="1:8">
      <c r="A14" s="20"/>
      <c r="B14" s="96"/>
      <c r="C14" s="96"/>
      <c r="D14" s="96"/>
      <c r="E14" s="96"/>
      <c r="F14" s="96"/>
      <c r="G14" s="96"/>
      <c r="H14" s="22"/>
    </row>
    <row r="15" spans="1:8" ht="15.75">
      <c r="A15" s="23"/>
      <c r="B15" s="66" t="s">
        <v>25</v>
      </c>
      <c r="C15" s="67">
        <v>719.54</v>
      </c>
      <c r="D15" s="96"/>
      <c r="E15" s="96"/>
      <c r="F15" s="96"/>
      <c r="G15" s="96"/>
      <c r="H15" s="24"/>
    </row>
    <row r="16" spans="1:8" ht="15.75">
      <c r="A16" s="25"/>
      <c r="B16" s="66" t="s">
        <v>26</v>
      </c>
      <c r="C16" s="67">
        <f>C19</f>
        <v>654.61999999999989</v>
      </c>
      <c r="D16" s="96"/>
      <c r="E16" s="96"/>
      <c r="F16" s="96"/>
      <c r="G16" s="96"/>
      <c r="H16" s="24"/>
    </row>
    <row r="17" spans="1:8" ht="15.75">
      <c r="A17" s="25"/>
      <c r="B17" s="66" t="s">
        <v>27</v>
      </c>
      <c r="C17" s="67">
        <f>C15-C16</f>
        <v>64.920000000000073</v>
      </c>
      <c r="D17" s="96"/>
      <c r="E17" s="96"/>
      <c r="F17" s="96"/>
      <c r="G17" s="96"/>
      <c r="H17" s="24"/>
    </row>
    <row r="18" spans="1:8" ht="15.75">
      <c r="A18" s="130"/>
      <c r="B18" s="66" t="s">
        <v>28</v>
      </c>
      <c r="C18" s="67"/>
      <c r="D18" s="96"/>
      <c r="E18" s="96"/>
      <c r="F18" s="96"/>
      <c r="G18" s="96"/>
      <c r="H18" s="24"/>
    </row>
    <row r="19" spans="1:8" ht="15.75">
      <c r="A19" s="130"/>
      <c r="B19" s="66" t="s">
        <v>29</v>
      </c>
      <c r="C19" s="67">
        <f>G12</f>
        <v>654.61999999999989</v>
      </c>
      <c r="D19" s="96"/>
      <c r="E19" s="96"/>
      <c r="F19" s="96"/>
      <c r="G19" s="96"/>
      <c r="H19" s="24"/>
    </row>
    <row r="20" spans="1:8" ht="15.75">
      <c r="A20" s="130"/>
      <c r="B20" s="120"/>
      <c r="H20" s="24"/>
    </row>
    <row r="21" spans="1:8" ht="15.75" customHeight="1">
      <c r="A21" s="204" t="s">
        <v>85</v>
      </c>
      <c r="B21" s="72" t="s">
        <v>98</v>
      </c>
      <c r="C21" s="73" t="s">
        <v>87</v>
      </c>
      <c r="D21" s="72" t="s">
        <v>53</v>
      </c>
      <c r="E21" s="73" t="s">
        <v>54</v>
      </c>
      <c r="F21" s="72" t="s">
        <v>55</v>
      </c>
      <c r="G21" s="122" t="s">
        <v>56</v>
      </c>
      <c r="H21" s="143" t="s">
        <v>97</v>
      </c>
    </row>
    <row r="22" spans="1:8">
      <c r="A22" s="204"/>
      <c r="B22" s="145">
        <f>SUM(C22:H22)</f>
        <v>719.53999999999985</v>
      </c>
      <c r="C22" s="125">
        <v>134.68</v>
      </c>
      <c r="D22" s="125">
        <v>227.72</v>
      </c>
      <c r="E22" s="125">
        <v>124.32</v>
      </c>
      <c r="F22" s="125">
        <v>87.6</v>
      </c>
      <c r="G22" s="125">
        <v>80.3</v>
      </c>
      <c r="H22" s="125">
        <v>64.92</v>
      </c>
    </row>
    <row r="23" spans="1:8">
      <c r="A23" s="204"/>
      <c r="B23" s="73"/>
      <c r="C23" s="125"/>
      <c r="D23" s="125"/>
      <c r="E23" s="125"/>
      <c r="F23" s="125"/>
      <c r="G23" s="125"/>
      <c r="H23" s="125"/>
    </row>
    <row r="24" spans="1:8">
      <c r="A24" s="204"/>
      <c r="B24" s="73" t="s">
        <v>99</v>
      </c>
      <c r="C24" s="125">
        <v>134.68</v>
      </c>
      <c r="D24" s="125">
        <v>227.72</v>
      </c>
      <c r="E24" s="125">
        <v>124.32</v>
      </c>
      <c r="F24" s="125">
        <v>87.6</v>
      </c>
      <c r="G24" s="125">
        <v>80.3</v>
      </c>
      <c r="H24" s="125"/>
    </row>
    <row r="25" spans="1:8" ht="15.75" customHeight="1">
      <c r="A25" s="204"/>
      <c r="B25" s="73"/>
      <c r="C25" s="125"/>
      <c r="D25" s="125"/>
      <c r="E25" s="125"/>
      <c r="F25" s="125"/>
      <c r="G25" s="151"/>
      <c r="H25" s="125"/>
    </row>
    <row r="26" spans="1:8" ht="15.75" customHeight="1">
      <c r="A26" s="204"/>
      <c r="B26" s="73"/>
      <c r="C26" s="125"/>
      <c r="D26" s="125"/>
      <c r="E26" s="125"/>
      <c r="F26" s="125"/>
      <c r="G26" s="151"/>
      <c r="H26" s="125"/>
    </row>
    <row r="27" spans="1:8" ht="15.75" customHeight="1">
      <c r="A27" s="204"/>
      <c r="B27" s="73"/>
      <c r="C27" s="125"/>
      <c r="D27" s="125"/>
      <c r="E27" s="125"/>
      <c r="F27" s="125"/>
      <c r="G27" s="151"/>
      <c r="H27" s="125"/>
    </row>
    <row r="28" spans="1:8" ht="15.75" customHeight="1">
      <c r="A28" s="204"/>
      <c r="B28" s="73"/>
      <c r="C28" s="125"/>
      <c r="D28" s="125"/>
      <c r="E28" s="125"/>
      <c r="F28" s="125"/>
      <c r="G28" s="151"/>
      <c r="H28" s="125"/>
    </row>
    <row r="29" spans="1:8" ht="15.75" customHeight="1">
      <c r="A29" s="204"/>
      <c r="B29" s="73"/>
      <c r="C29" s="125"/>
      <c r="D29" s="125"/>
      <c r="E29" s="125"/>
      <c r="F29" s="125"/>
      <c r="G29" s="151"/>
      <c r="H29" s="125"/>
    </row>
    <row r="30" spans="1:8" ht="15.75" customHeight="1">
      <c r="A30" s="204"/>
      <c r="B30" s="73"/>
      <c r="C30" s="125"/>
      <c r="D30" s="125"/>
      <c r="E30" s="125"/>
      <c r="F30" s="125"/>
      <c r="G30" s="151"/>
      <c r="H30" s="125"/>
    </row>
    <row r="31" spans="1:8" ht="15.75" customHeight="1">
      <c r="A31" s="204"/>
      <c r="B31" s="73"/>
      <c r="C31" s="125"/>
      <c r="D31" s="125"/>
      <c r="E31" s="125"/>
      <c r="F31" s="125"/>
      <c r="G31" s="151"/>
      <c r="H31" s="125"/>
    </row>
    <row r="32" spans="1:8" ht="15.75" customHeight="1">
      <c r="A32" s="204"/>
      <c r="B32" s="73"/>
      <c r="C32" s="125"/>
      <c r="D32" s="125"/>
      <c r="E32" s="125"/>
      <c r="F32" s="125"/>
      <c r="G32" s="151"/>
      <c r="H32" s="125"/>
    </row>
    <row r="33" spans="1:8">
      <c r="A33" s="20"/>
      <c r="B33" s="121" t="s">
        <v>89</v>
      </c>
      <c r="C33" s="146" t="s">
        <v>11</v>
      </c>
      <c r="D33" s="147"/>
      <c r="E33" s="148"/>
      <c r="F33" s="149"/>
      <c r="G33" s="150"/>
      <c r="H33" s="150"/>
    </row>
    <row r="34" spans="1:8">
      <c r="A34" s="20"/>
      <c r="B34" s="72" t="s">
        <v>90</v>
      </c>
      <c r="C34" s="142">
        <v>44805</v>
      </c>
      <c r="D34" s="77">
        <f>SUM(C24:G24)</f>
        <v>654.61999999999989</v>
      </c>
      <c r="E34" s="18"/>
      <c r="F34" s="68"/>
      <c r="G34" s="18"/>
      <c r="H34" s="18"/>
    </row>
    <row r="35" spans="1:8">
      <c r="A35" s="20"/>
      <c r="B35" s="72"/>
      <c r="C35" s="142">
        <v>44835</v>
      </c>
      <c r="D35" s="72"/>
      <c r="E35" s="18"/>
      <c r="F35" s="68"/>
      <c r="G35" s="18"/>
      <c r="H35" s="18"/>
    </row>
    <row r="36" spans="1:8">
      <c r="A36" s="20"/>
      <c r="B36" s="72"/>
      <c r="C36" s="142">
        <v>44866</v>
      </c>
      <c r="D36" s="72"/>
      <c r="E36" s="18"/>
      <c r="F36" s="68"/>
      <c r="G36" s="18"/>
      <c r="H36" s="18"/>
    </row>
    <row r="37" spans="1:8">
      <c r="A37" s="20"/>
      <c r="B37" s="139"/>
      <c r="C37" s="142">
        <v>44896</v>
      </c>
      <c r="D37" s="72"/>
      <c r="E37" s="18"/>
      <c r="F37" s="68"/>
      <c r="G37" s="18"/>
      <c r="H37" s="18"/>
    </row>
    <row r="38" spans="1:8" ht="15.75">
      <c r="A38" s="20"/>
      <c r="B38" s="120"/>
      <c r="C38" s="96"/>
      <c r="D38" s="140"/>
      <c r="E38" s="96"/>
      <c r="F38" s="96"/>
      <c r="G38" s="96"/>
      <c r="H38" s="24"/>
    </row>
    <row r="39" spans="1:8">
      <c r="A39" s="20"/>
      <c r="C39" s="96"/>
      <c r="D39" s="140"/>
      <c r="E39" s="96"/>
      <c r="F39" s="96"/>
      <c r="G39" s="96"/>
      <c r="H39" s="24"/>
    </row>
    <row r="40" spans="1:8" ht="15.75">
      <c r="A40" s="20"/>
      <c r="B40" s="104"/>
      <c r="C40" s="104"/>
      <c r="D40" s="141"/>
      <c r="E40" s="96"/>
      <c r="F40" s="96"/>
      <c r="G40" s="11"/>
      <c r="H40" s="26"/>
    </row>
    <row r="41" spans="1:8" ht="15.75">
      <c r="A41" s="20"/>
      <c r="B41" s="104"/>
      <c r="C41" s="104"/>
      <c r="D41" s="141"/>
      <c r="E41" s="96"/>
      <c r="F41" s="96"/>
      <c r="G41" s="11"/>
      <c r="H41" s="26"/>
    </row>
    <row r="42" spans="1:8" ht="15.75">
      <c r="A42" s="20"/>
      <c r="B42" s="104"/>
      <c r="C42" s="104"/>
      <c r="D42" s="141"/>
      <c r="E42" s="96"/>
      <c r="F42" s="96"/>
      <c r="G42" s="11"/>
      <c r="H42" s="26"/>
    </row>
    <row r="43" spans="1:8" ht="15.75">
      <c r="A43" s="20"/>
      <c r="B43" s="104"/>
      <c r="C43" s="104"/>
      <c r="D43" s="104"/>
      <c r="E43" s="96"/>
      <c r="F43" s="96"/>
      <c r="G43" s="11"/>
      <c r="H43" s="26"/>
    </row>
    <row r="44" spans="1:8" ht="15.75">
      <c r="A44" s="20"/>
      <c r="B44" s="104"/>
      <c r="C44" s="104"/>
      <c r="D44" s="104"/>
      <c r="E44" s="96"/>
      <c r="F44" s="96"/>
      <c r="G44" s="11"/>
      <c r="H44" s="26"/>
    </row>
    <row r="45" spans="1:8" ht="15.75">
      <c r="A45" s="20"/>
      <c r="B45" s="104"/>
      <c r="C45" s="104"/>
      <c r="D45" s="104"/>
      <c r="E45" s="96"/>
      <c r="F45" s="96"/>
      <c r="G45" s="11"/>
      <c r="H45" s="26"/>
    </row>
    <row r="46" spans="1:8" ht="15.75">
      <c r="A46" s="20"/>
      <c r="B46" s="104"/>
      <c r="C46" s="104"/>
      <c r="D46" s="104"/>
      <c r="E46" s="96"/>
      <c r="F46" s="96"/>
      <c r="G46" s="11"/>
      <c r="H46" s="26"/>
    </row>
    <row r="47" spans="1:8" ht="15.75">
      <c r="A47" s="20"/>
      <c r="B47" s="104"/>
      <c r="C47" s="104"/>
      <c r="D47" s="104"/>
      <c r="E47" s="96"/>
      <c r="F47" s="96"/>
      <c r="G47" s="11"/>
      <c r="H47" s="26"/>
    </row>
    <row r="48" spans="1:8" ht="15.75">
      <c r="A48" s="20"/>
      <c r="B48" s="104"/>
      <c r="C48" s="104"/>
      <c r="D48" s="104"/>
      <c r="E48" s="96"/>
      <c r="F48" s="96"/>
      <c r="G48" s="11"/>
      <c r="H48" s="26"/>
    </row>
    <row r="49" spans="1:8" ht="15.75">
      <c r="A49" s="20"/>
      <c r="B49" s="104"/>
      <c r="C49" s="104"/>
      <c r="D49" s="104"/>
      <c r="E49" s="96"/>
      <c r="F49" s="96"/>
      <c r="G49" s="11"/>
      <c r="H49" s="26"/>
    </row>
    <row r="50" spans="1:8" ht="15.75">
      <c r="A50" s="20"/>
      <c r="B50" s="104"/>
      <c r="C50" s="104"/>
      <c r="D50" s="104"/>
      <c r="E50" s="96"/>
      <c r="F50" s="96"/>
      <c r="G50" s="11"/>
      <c r="H50" s="26"/>
    </row>
    <row r="51" spans="1:8" ht="15.75">
      <c r="A51" s="20"/>
      <c r="B51" s="104"/>
      <c r="C51" s="104"/>
      <c r="D51" s="104"/>
      <c r="E51" s="96"/>
      <c r="F51" s="96"/>
      <c r="G51" s="11"/>
      <c r="H51" s="26"/>
    </row>
    <row r="52" spans="1:8" ht="15.75">
      <c r="A52" s="20"/>
      <c r="B52" s="10"/>
      <c r="C52" s="128"/>
      <c r="D52" s="128"/>
      <c r="E52" s="128"/>
      <c r="F52" s="21"/>
      <c r="G52" s="105"/>
      <c r="H52" s="22"/>
    </row>
    <row r="53" spans="1:8" ht="15.75">
      <c r="A53" s="69" t="s">
        <v>30</v>
      </c>
      <c r="B53" s="33"/>
      <c r="C53" s="34"/>
      <c r="D53" s="35"/>
      <c r="E53" s="36"/>
      <c r="F53" s="34"/>
      <c r="G53" s="34"/>
      <c r="H53" s="57"/>
    </row>
    <row r="54" spans="1:8" ht="15" customHeight="1">
      <c r="A54" s="184" t="s">
        <v>86</v>
      </c>
      <c r="B54" s="185"/>
      <c r="C54" s="185"/>
      <c r="D54" s="185"/>
      <c r="E54" s="185"/>
      <c r="F54" s="185"/>
      <c r="G54" s="185"/>
      <c r="H54" s="186"/>
    </row>
    <row r="55" spans="1:8" ht="15.75">
      <c r="A55" s="27"/>
      <c r="B55" s="16"/>
      <c r="C55" s="129"/>
      <c r="D55" s="129"/>
      <c r="E55" s="129"/>
      <c r="F55" s="29"/>
      <c r="G55" s="30"/>
      <c r="H55" s="31"/>
    </row>
    <row r="56" spans="1:8">
      <c r="A56" s="10"/>
      <c r="B56" s="12"/>
      <c r="C56" s="81"/>
      <c r="D56" s="14"/>
      <c r="E56" s="15"/>
      <c r="F56" s="81"/>
      <c r="G56" s="81"/>
      <c r="H56" s="81"/>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1"/>
  <sheetViews>
    <sheetView view="pageBreakPreview" topLeftCell="A26" zoomScaleSheetLayoutView="100" workbookViewId="0">
      <selection activeCell="B5" sqref="B5:M5"/>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93"/>
      <c r="B1" s="94"/>
      <c r="C1" s="94"/>
      <c r="D1" s="94"/>
      <c r="E1" s="94"/>
      <c r="F1" s="94"/>
      <c r="G1" s="94"/>
      <c r="H1" s="95"/>
    </row>
    <row r="2" spans="1:8">
      <c r="A2" s="189" t="s">
        <v>74</v>
      </c>
      <c r="B2" s="190"/>
      <c r="C2" s="190"/>
      <c r="D2" s="190"/>
      <c r="E2" s="190"/>
      <c r="F2" s="190"/>
      <c r="G2" s="190"/>
      <c r="H2" s="191"/>
    </row>
    <row r="3" spans="1:8">
      <c r="A3" s="192" t="s">
        <v>76</v>
      </c>
      <c r="B3" s="193"/>
      <c r="C3" s="193"/>
      <c r="D3" s="193"/>
      <c r="E3" s="193"/>
      <c r="F3" s="193"/>
      <c r="G3" s="193"/>
      <c r="H3" s="194"/>
    </row>
    <row r="4" spans="1:8">
      <c r="A4" s="195" t="s">
        <v>77</v>
      </c>
      <c r="B4" s="196"/>
      <c r="C4" s="196"/>
      <c r="D4" s="196"/>
      <c r="E4" s="196"/>
      <c r="F4" s="196"/>
      <c r="G4" s="196"/>
      <c r="H4" s="197"/>
    </row>
    <row r="5" spans="1:8">
      <c r="A5" s="98"/>
      <c r="B5" s="215"/>
      <c r="C5" s="215"/>
      <c r="D5" s="215"/>
      <c r="E5" s="215"/>
      <c r="F5" s="215"/>
      <c r="G5" s="215"/>
      <c r="H5" s="216"/>
    </row>
    <row r="6" spans="1:8" ht="43.5" customHeight="1">
      <c r="A6" s="99">
        <v>610</v>
      </c>
      <c r="B6" s="213" t="s">
        <v>63</v>
      </c>
      <c r="C6" s="213"/>
      <c r="D6" s="213"/>
      <c r="E6" s="213"/>
      <c r="F6" s="213"/>
      <c r="G6" s="213"/>
      <c r="H6" s="214"/>
    </row>
    <row r="7" spans="1:8">
      <c r="A7" s="100"/>
      <c r="B7" s="187"/>
      <c r="C7" s="188"/>
      <c r="D7" s="188"/>
      <c r="E7" s="188"/>
      <c r="F7" s="188"/>
      <c r="G7" s="101" t="s">
        <v>32</v>
      </c>
      <c r="H7" s="106" t="s">
        <v>35</v>
      </c>
    </row>
    <row r="8" spans="1:8" ht="15.75" customHeight="1">
      <c r="A8" s="20"/>
      <c r="C8" s="202"/>
      <c r="D8" s="202"/>
      <c r="E8" s="202"/>
      <c r="F8" s="21"/>
      <c r="G8" s="102"/>
      <c r="H8" s="22"/>
    </row>
    <row r="9" spans="1:8">
      <c r="B9" s="111" t="s">
        <v>21</v>
      </c>
      <c r="C9" s="203" t="s">
        <v>39</v>
      </c>
      <c r="D9" s="203"/>
      <c r="E9" s="102"/>
      <c r="F9" s="21"/>
      <c r="G9" s="102"/>
      <c r="H9" s="22"/>
    </row>
    <row r="10" spans="1:8" ht="15.75">
      <c r="A10" s="20"/>
      <c r="B10" s="58" t="s">
        <v>22</v>
      </c>
      <c r="C10" s="58"/>
      <c r="D10" s="58" t="s">
        <v>36</v>
      </c>
      <c r="E10" s="59" t="s">
        <v>8</v>
      </c>
      <c r="F10" s="59"/>
      <c r="G10" s="59" t="s">
        <v>5</v>
      </c>
      <c r="H10" s="22"/>
    </row>
    <row r="11" spans="1:8">
      <c r="A11" s="32"/>
      <c r="B11" s="60" t="s">
        <v>50</v>
      </c>
      <c r="C11" s="61"/>
      <c r="D11" s="108"/>
      <c r="E11" s="62"/>
      <c r="F11" s="63"/>
      <c r="G11" s="63">
        <f>G32</f>
        <v>11.499999999999998</v>
      </c>
      <c r="H11" s="22"/>
    </row>
    <row r="12" spans="1:8" ht="15.75">
      <c r="A12" s="20"/>
      <c r="B12" s="64" t="s">
        <v>5</v>
      </c>
      <c r="C12" s="65"/>
      <c r="D12" s="65"/>
      <c r="E12" s="65"/>
      <c r="F12" s="65"/>
      <c r="G12" s="103">
        <f>SUM(G11:G11)</f>
        <v>11.499999999999998</v>
      </c>
      <c r="H12" s="22"/>
    </row>
    <row r="13" spans="1:8">
      <c r="A13" s="20"/>
      <c r="B13" s="96"/>
      <c r="C13" s="96"/>
      <c r="D13" s="96"/>
      <c r="E13" s="96"/>
      <c r="F13" s="96"/>
      <c r="G13" s="96"/>
      <c r="H13" s="22"/>
    </row>
    <row r="14" spans="1:8" ht="15.75">
      <c r="A14" s="23"/>
      <c r="B14" s="66" t="s">
        <v>25</v>
      </c>
      <c r="C14" s="67">
        <v>35</v>
      </c>
      <c r="D14" s="96"/>
      <c r="E14" s="110"/>
      <c r="F14" s="110"/>
      <c r="G14" s="110"/>
      <c r="H14" s="113"/>
    </row>
    <row r="15" spans="1:8" ht="15.75">
      <c r="A15" s="25"/>
      <c r="B15" s="66" t="s">
        <v>26</v>
      </c>
      <c r="C15" s="67">
        <f>C18</f>
        <v>11.499999999999998</v>
      </c>
      <c r="D15" s="96"/>
      <c r="E15" s="109"/>
      <c r="F15" s="96"/>
      <c r="G15" s="96"/>
      <c r="H15" s="24"/>
    </row>
    <row r="16" spans="1:8" ht="15.75">
      <c r="A16" s="25"/>
      <c r="B16" s="66" t="s">
        <v>27</v>
      </c>
      <c r="C16" s="67">
        <f>C14-C15</f>
        <v>23.5</v>
      </c>
      <c r="D16" s="96"/>
      <c r="E16" s="109"/>
      <c r="F16" s="96"/>
      <c r="G16" s="96"/>
      <c r="H16" s="24"/>
    </row>
    <row r="17" spans="1:8" ht="15.75">
      <c r="A17" s="91"/>
      <c r="B17" s="66" t="s">
        <v>28</v>
      </c>
      <c r="C17" s="67"/>
      <c r="D17" s="96"/>
      <c r="E17" s="109"/>
      <c r="F17" s="96"/>
      <c r="G17" s="96"/>
      <c r="H17" s="24"/>
    </row>
    <row r="18" spans="1:8" ht="15.75">
      <c r="A18" s="91"/>
      <c r="B18" s="66" t="s">
        <v>29</v>
      </c>
      <c r="C18" s="67">
        <f>G12</f>
        <v>11.499999999999998</v>
      </c>
      <c r="D18" s="96"/>
      <c r="E18" s="109"/>
      <c r="F18" s="96"/>
      <c r="G18" s="96"/>
      <c r="H18" s="24"/>
    </row>
    <row r="19" spans="1:8">
      <c r="A19" s="91"/>
      <c r="H19" s="24"/>
    </row>
    <row r="20" spans="1:8">
      <c r="A20" s="20"/>
      <c r="B20" s="87" t="s">
        <v>49</v>
      </c>
      <c r="C20" s="71"/>
      <c r="D20" s="72" t="s">
        <v>78</v>
      </c>
      <c r="E20" s="71" t="s">
        <v>11</v>
      </c>
      <c r="F20" s="88" t="s">
        <v>47</v>
      </c>
      <c r="G20" s="71" t="s">
        <v>48</v>
      </c>
      <c r="H20" s="24"/>
    </row>
    <row r="21" spans="1:8">
      <c r="A21" s="20"/>
      <c r="B21" s="87" t="s">
        <v>52</v>
      </c>
      <c r="C21" s="144" t="s">
        <v>96</v>
      </c>
      <c r="D21" s="137">
        <f>5.5/3</f>
        <v>1.8333333333333333</v>
      </c>
      <c r="E21" s="132">
        <v>44805</v>
      </c>
      <c r="F21" s="73">
        <v>1</v>
      </c>
      <c r="G21" s="74">
        <f>F21*D21</f>
        <v>1.8333333333333333</v>
      </c>
      <c r="H21" s="24"/>
    </row>
    <row r="22" spans="1:8">
      <c r="A22" s="20"/>
      <c r="B22" s="87" t="s">
        <v>53</v>
      </c>
      <c r="C22" s="83" t="s">
        <v>79</v>
      </c>
      <c r="D22" s="137">
        <f>2/3</f>
        <v>0.66666666666666663</v>
      </c>
      <c r="E22" s="73"/>
      <c r="F22" s="73">
        <v>1</v>
      </c>
      <c r="G22" s="74">
        <f t="shared" ref="G22:G28" si="0">F22*D22</f>
        <v>0.66666666666666663</v>
      </c>
      <c r="H22" s="24"/>
    </row>
    <row r="23" spans="1:8">
      <c r="A23" s="20"/>
      <c r="B23" s="87" t="s">
        <v>54</v>
      </c>
      <c r="C23" s="144" t="s">
        <v>96</v>
      </c>
      <c r="D23" s="137">
        <f>5.5/3</f>
        <v>1.8333333333333333</v>
      </c>
      <c r="E23" s="73"/>
      <c r="F23" s="73">
        <v>1</v>
      </c>
      <c r="G23" s="74">
        <f t="shared" si="0"/>
        <v>1.8333333333333333</v>
      </c>
      <c r="H23" s="24"/>
    </row>
    <row r="24" spans="1:8">
      <c r="A24" s="20"/>
      <c r="B24" s="87" t="s">
        <v>55</v>
      </c>
      <c r="C24" s="118" t="s">
        <v>80</v>
      </c>
      <c r="D24" s="137">
        <v>2</v>
      </c>
      <c r="E24" s="73"/>
      <c r="F24" s="73">
        <v>1</v>
      </c>
      <c r="G24" s="74">
        <f t="shared" si="0"/>
        <v>2</v>
      </c>
      <c r="H24" s="24"/>
    </row>
    <row r="25" spans="1:8">
      <c r="A25" s="20"/>
      <c r="B25" s="87" t="s">
        <v>56</v>
      </c>
      <c r="C25" s="118" t="s">
        <v>82</v>
      </c>
      <c r="D25" s="137">
        <f>1.5/3</f>
        <v>0.5</v>
      </c>
      <c r="E25" s="73"/>
      <c r="F25" s="73">
        <v>1</v>
      </c>
      <c r="G25" s="74">
        <f t="shared" si="0"/>
        <v>0.5</v>
      </c>
      <c r="H25" s="24"/>
    </row>
    <row r="26" spans="1:8">
      <c r="A26" s="20"/>
      <c r="B26" s="134" t="s">
        <v>56</v>
      </c>
      <c r="C26" s="118" t="s">
        <v>83</v>
      </c>
      <c r="D26" s="137">
        <f>6/2</f>
        <v>3</v>
      </c>
      <c r="E26" s="73"/>
      <c r="F26" s="73">
        <v>1</v>
      </c>
      <c r="G26" s="74">
        <f t="shared" si="0"/>
        <v>3</v>
      </c>
      <c r="H26" s="24"/>
    </row>
    <row r="27" spans="1:8" ht="15.75">
      <c r="A27" s="20"/>
      <c r="B27" s="123" t="s">
        <v>58</v>
      </c>
      <c r="C27" s="118" t="s">
        <v>84</v>
      </c>
      <c r="D27" s="137">
        <v>1</v>
      </c>
      <c r="E27" s="124"/>
      <c r="F27" s="73">
        <v>1</v>
      </c>
      <c r="G27" s="74">
        <f t="shared" si="0"/>
        <v>1</v>
      </c>
      <c r="H27" s="26"/>
    </row>
    <row r="28" spans="1:8" ht="15.75">
      <c r="A28" s="20"/>
      <c r="B28" s="131" t="s">
        <v>81</v>
      </c>
      <c r="C28" s="118" t="s">
        <v>79</v>
      </c>
      <c r="D28" s="137">
        <f>2/3</f>
        <v>0.66666666666666663</v>
      </c>
      <c r="E28" s="124"/>
      <c r="F28" s="73">
        <v>1</v>
      </c>
      <c r="G28" s="74">
        <f t="shared" si="0"/>
        <v>0.66666666666666663</v>
      </c>
      <c r="H28" s="26"/>
    </row>
    <row r="29" spans="1:8" ht="15.75">
      <c r="A29" s="20"/>
      <c r="B29" s="115"/>
      <c r="C29" s="82"/>
      <c r="E29" s="121"/>
      <c r="F29" s="121" t="s">
        <v>5</v>
      </c>
      <c r="G29" s="138">
        <f>SUM(G21:G28)</f>
        <v>11.499999999999998</v>
      </c>
      <c r="H29" s="26"/>
    </row>
    <row r="30" spans="1:8" ht="15.75">
      <c r="A30" s="20"/>
      <c r="B30" s="104"/>
      <c r="C30" s="104"/>
      <c r="E30" s="116"/>
      <c r="F30" s="116"/>
      <c r="G30" s="73"/>
      <c r="H30" s="26"/>
    </row>
    <row r="31" spans="1:8" ht="15.75">
      <c r="A31" s="20"/>
      <c r="B31" s="104"/>
      <c r="C31" s="104"/>
      <c r="E31" s="135" t="s">
        <v>59</v>
      </c>
      <c r="F31" s="136"/>
      <c r="G31" s="73"/>
      <c r="H31" s="26"/>
    </row>
    <row r="32" spans="1:8" ht="15.75">
      <c r="A32" s="20"/>
      <c r="B32" s="104"/>
      <c r="C32" s="104"/>
      <c r="E32" s="208">
        <v>44805</v>
      </c>
      <c r="F32" s="209"/>
      <c r="G32" s="145">
        <f>G29</f>
        <v>11.499999999999998</v>
      </c>
      <c r="H32" s="26"/>
    </row>
    <row r="33" spans="1:8" ht="15.75">
      <c r="A33" s="20"/>
      <c r="E33" s="135"/>
      <c r="F33" s="136"/>
      <c r="G33" s="73"/>
      <c r="H33" s="26"/>
    </row>
    <row r="34" spans="1:8" ht="15.75">
      <c r="A34" s="20"/>
      <c r="E34" s="135"/>
      <c r="F34" s="136"/>
      <c r="G34" s="73"/>
      <c r="H34" s="26"/>
    </row>
    <row r="35" spans="1:8" ht="15.75">
      <c r="A35" s="20"/>
      <c r="E35" s="135"/>
      <c r="F35" s="136"/>
      <c r="G35" s="73"/>
      <c r="H35" s="26"/>
    </row>
    <row r="36" spans="1:8" ht="15.75">
      <c r="A36" s="20"/>
      <c r="E36" s="135"/>
      <c r="F36" s="136"/>
      <c r="G36" s="73"/>
      <c r="H36" s="26"/>
    </row>
    <row r="37" spans="1:8" ht="15.75">
      <c r="A37" s="20"/>
      <c r="D37" s="104"/>
      <c r="E37" s="96"/>
      <c r="F37" s="96"/>
      <c r="G37" s="11"/>
      <c r="H37" s="26"/>
    </row>
    <row r="38" spans="1:8" ht="15.75">
      <c r="A38" s="20"/>
      <c r="D38" s="104"/>
      <c r="E38" s="96"/>
      <c r="F38" s="96"/>
      <c r="G38" s="11"/>
      <c r="H38" s="26"/>
    </row>
    <row r="39" spans="1:8" ht="15.75">
      <c r="A39" s="20"/>
      <c r="B39" s="104"/>
      <c r="C39" s="104"/>
      <c r="D39" s="104"/>
      <c r="E39" s="96"/>
      <c r="F39" s="96"/>
      <c r="G39" s="11"/>
      <c r="H39" s="26"/>
    </row>
    <row r="40" spans="1:8" ht="15.75">
      <c r="A40" s="20"/>
      <c r="B40" s="104"/>
      <c r="C40" s="104"/>
      <c r="D40" s="104"/>
      <c r="E40" s="96"/>
      <c r="F40" s="96"/>
      <c r="G40" s="11"/>
      <c r="H40" s="26"/>
    </row>
    <row r="41" spans="1:8" ht="15.75">
      <c r="A41" s="20"/>
      <c r="B41" s="104"/>
      <c r="C41" s="104"/>
      <c r="D41" s="104"/>
      <c r="E41" s="96"/>
      <c r="F41" s="96"/>
      <c r="G41" s="11"/>
      <c r="H41" s="26"/>
    </row>
    <row r="42" spans="1:8" ht="15.75">
      <c r="A42" s="20"/>
      <c r="B42" s="104"/>
      <c r="C42" s="104"/>
      <c r="D42" s="104"/>
      <c r="E42" s="96"/>
      <c r="F42" s="96"/>
      <c r="G42" s="11"/>
      <c r="H42" s="26"/>
    </row>
    <row r="43" spans="1:8" ht="15.75">
      <c r="A43" s="20"/>
      <c r="B43" s="104"/>
      <c r="C43" s="104"/>
      <c r="D43" s="104"/>
      <c r="E43" s="96"/>
      <c r="F43" s="96"/>
      <c r="G43" s="11"/>
      <c r="H43" s="26"/>
    </row>
    <row r="44" spans="1:8" ht="15.75">
      <c r="A44" s="20"/>
      <c r="B44" s="104"/>
      <c r="C44" s="104"/>
      <c r="D44" s="104"/>
      <c r="E44" s="96"/>
      <c r="F44" s="96"/>
      <c r="G44" s="11"/>
      <c r="H44" s="26"/>
    </row>
    <row r="45" spans="1:8" ht="15.75">
      <c r="A45" s="20"/>
      <c r="B45" s="104"/>
      <c r="C45" s="104"/>
      <c r="D45" s="104"/>
      <c r="E45" s="96"/>
      <c r="F45" s="96"/>
      <c r="G45" s="11"/>
      <c r="H45" s="26"/>
    </row>
    <row r="46" spans="1:8" ht="15.75">
      <c r="A46" s="20"/>
      <c r="B46" s="10"/>
      <c r="C46" s="102"/>
      <c r="D46" s="102"/>
      <c r="E46" s="102"/>
      <c r="F46" s="21"/>
      <c r="G46" s="105"/>
      <c r="H46" s="22"/>
    </row>
    <row r="47" spans="1:8" ht="15.75">
      <c r="A47" s="69" t="s">
        <v>30</v>
      </c>
      <c r="B47" s="33"/>
      <c r="C47" s="34"/>
      <c r="D47" s="35"/>
      <c r="E47" s="36"/>
      <c r="F47" s="34"/>
      <c r="G47" s="34"/>
      <c r="H47" s="57"/>
    </row>
    <row r="48" spans="1:8" ht="15" customHeight="1">
      <c r="A48" s="210" t="s">
        <v>34</v>
      </c>
      <c r="B48" s="211"/>
      <c r="C48" s="211"/>
      <c r="D48" s="211"/>
      <c r="E48" s="211"/>
      <c r="F48" s="211"/>
      <c r="G48" s="211"/>
      <c r="H48" s="212"/>
    </row>
    <row r="49" spans="1:8" ht="15" customHeight="1">
      <c r="A49" s="27"/>
      <c r="B49" s="16"/>
      <c r="C49" s="92"/>
      <c r="D49" s="92"/>
      <c r="E49" s="92"/>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0">
    <mergeCell ref="E32:F32"/>
    <mergeCell ref="A48:H48"/>
    <mergeCell ref="A2:H2"/>
    <mergeCell ref="A3:H3"/>
    <mergeCell ref="A4:H4"/>
    <mergeCell ref="B6:H6"/>
    <mergeCell ref="B5:H5"/>
    <mergeCell ref="B7:F7"/>
    <mergeCell ref="C8:E8"/>
    <mergeCell ref="C9:D9"/>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7</vt:i4>
      </vt:variant>
    </vt:vector>
  </HeadingPairs>
  <TitlesOfParts>
    <vt:vector size="13" baseType="lpstr">
      <vt:lpstr>BM07 - Aditivo 1</vt:lpstr>
      <vt:lpstr>601</vt:lpstr>
      <vt:lpstr>602</vt:lpstr>
      <vt:lpstr>603</vt:lpstr>
      <vt:lpstr>607</vt:lpstr>
      <vt:lpstr>610</vt:lpstr>
      <vt:lpstr>'601'!Area_de_impressao</vt:lpstr>
      <vt:lpstr>'602'!Area_de_impressao</vt:lpstr>
      <vt:lpstr>'603'!Area_de_impressao</vt:lpstr>
      <vt:lpstr>'607'!Area_de_impressao</vt:lpstr>
      <vt:lpstr>'610'!Area_de_impressao</vt:lpstr>
      <vt:lpstr>'BM07 - Aditivo 1'!Area_de_impressao</vt:lpstr>
      <vt:lpstr>'BM07 - Aditivo 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2022-10-07T14:34:12Z</cp:lastPrinted>
  <dcterms:created xsi:type="dcterms:W3CDTF">2018-07-31T01:21:33Z</dcterms:created>
  <dcterms:modified xsi:type="dcterms:W3CDTF">2023-08-30T14:21:02Z</dcterms:modified>
</cp:coreProperties>
</file>