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bookViews>
  <sheets>
    <sheet name="BM03 - Aditivo 1" sheetId="15" r:id="rId1"/>
    <sheet name="110" sheetId="39" r:id="rId2"/>
    <sheet name="112" sheetId="29" r:id="rId3"/>
    <sheet name="501" sheetId="40" r:id="rId4"/>
    <sheet name="502" sheetId="41" r:id="rId5"/>
    <sheet name="503" sheetId="42" r:id="rId6"/>
    <sheet name="504" sheetId="43" r:id="rId7"/>
  </sheets>
  <externalReferences>
    <externalReference r:id="rId8"/>
    <externalReference r:id="rId9"/>
    <externalReference r:id="rId10"/>
  </externalReferences>
  <definedNames>
    <definedName name="_xlnm.Print_Area" localSheetId="0">'BM03 - Aditivo 1'!$A$1:$S$21</definedName>
    <definedName name="SABRIL2017">'[1]SERVIÇOS ABRIL 2017'!$A$3:$E$6145</definedName>
    <definedName name="_xlnm.Print_Titles" localSheetId="0">'BM03 - Aditivo 1'!$1:$9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5" i="15"/>
  <c r="B41" i="41"/>
  <c r="B40"/>
  <c r="B39"/>
  <c r="B38"/>
  <c r="B37"/>
  <c r="C36"/>
  <c r="B36"/>
  <c r="C35"/>
  <c r="B35"/>
  <c r="C34"/>
  <c r="B34"/>
  <c r="C33"/>
  <c r="B33"/>
  <c r="C32"/>
  <c r="B32"/>
  <c r="C31"/>
  <c r="B31"/>
  <c r="C30"/>
  <c r="B30"/>
  <c r="C29"/>
  <c r="B29"/>
  <c r="C28"/>
  <c r="B28"/>
  <c r="G27"/>
  <c r="C27"/>
  <c r="B27"/>
  <c r="G26"/>
  <c r="C26"/>
  <c r="B26"/>
  <c r="G25"/>
  <c r="B25"/>
  <c r="G24"/>
  <c r="B24"/>
  <c r="G23"/>
  <c r="B23"/>
  <c r="B22"/>
  <c r="N14" i="15"/>
  <c r="B41" i="40"/>
  <c r="B40"/>
  <c r="B39"/>
  <c r="B38"/>
  <c r="B37"/>
  <c r="C36"/>
  <c r="B36"/>
  <c r="C35"/>
  <c r="B35"/>
  <c r="C34"/>
  <c r="B34"/>
  <c r="C33"/>
  <c r="B33"/>
  <c r="C32"/>
  <c r="B32"/>
  <c r="C31"/>
  <c r="B31"/>
  <c r="C30"/>
  <c r="B30"/>
  <c r="C29"/>
  <c r="B29"/>
  <c r="C28"/>
  <c r="B28"/>
  <c r="G27"/>
  <c r="O14" i="15" s="1"/>
  <c r="C27" i="40"/>
  <c r="B27"/>
  <c r="G26"/>
  <c r="C26"/>
  <c r="B26"/>
  <c r="G25"/>
  <c r="B25"/>
  <c r="G24"/>
  <c r="B24"/>
  <c r="G23"/>
  <c r="B23"/>
  <c r="B22"/>
  <c r="B44" i="41" l="1"/>
  <c r="F28" s="1"/>
  <c r="G28" s="1"/>
  <c r="G12" s="1"/>
  <c r="B44" i="40"/>
  <c r="F28" s="1"/>
  <c r="C16" i="39"/>
  <c r="G52"/>
  <c r="C16" i="41" l="1"/>
  <c r="G28" i="40"/>
  <c r="G12" s="1"/>
  <c r="C16"/>
  <c r="P13" i="15"/>
  <c r="G13" s="1"/>
  <c r="G16"/>
  <c r="G17"/>
  <c r="O13"/>
  <c r="F29" i="29"/>
  <c r="F28" l="1"/>
  <c r="F27"/>
  <c r="F26"/>
  <c r="F25"/>
  <c r="F30" s="1"/>
  <c r="F24"/>
  <c r="F23"/>
  <c r="F22"/>
  <c r="F21"/>
  <c r="F34" l="1"/>
  <c r="F13" i="15"/>
  <c r="F14"/>
  <c r="F15"/>
  <c r="F16"/>
  <c r="F17"/>
  <c r="F12"/>
  <c r="C15" i="29" l="1"/>
  <c r="G11"/>
  <c r="D49" i="39" l="1"/>
  <c r="D48"/>
  <c r="D47"/>
  <c r="D46"/>
  <c r="D45"/>
  <c r="D44"/>
  <c r="D43"/>
  <c r="C17"/>
  <c r="D51" l="1"/>
  <c r="D52" s="1"/>
  <c r="G12" i="29"/>
  <c r="G12" i="39" l="1"/>
  <c r="G13" s="1"/>
  <c r="P12" i="15"/>
  <c r="G12" s="1"/>
  <c r="C19" i="39"/>
  <c r="C16" i="29"/>
  <c r="C18"/>
  <c r="C17" i="43" l="1"/>
  <c r="C19"/>
  <c r="G13" l="1"/>
  <c r="G13" i="42"/>
  <c r="C19"/>
  <c r="C19" i="41" l="1"/>
  <c r="P15" i="15" s="1"/>
  <c r="G15" s="1"/>
  <c r="G13" i="41"/>
  <c r="C17" i="42"/>
  <c r="C19" i="40"/>
  <c r="P14" i="15" s="1"/>
  <c r="G13" i="40"/>
  <c r="I14" i="15" l="1"/>
  <c r="G14"/>
  <c r="C17" i="41"/>
  <c r="C17" i="40"/>
  <c r="I17" i="15" l="1"/>
  <c r="I16"/>
  <c r="I15"/>
  <c r="H17"/>
  <c r="H16"/>
  <c r="H15"/>
  <c r="H14"/>
  <c r="F18" l="1"/>
  <c r="K14"/>
  <c r="L14" s="1"/>
  <c r="M14"/>
  <c r="J15"/>
  <c r="M15"/>
  <c r="K16"/>
  <c r="L16" s="1"/>
  <c r="M16"/>
  <c r="J17"/>
  <c r="M17"/>
  <c r="K17"/>
  <c r="L17" s="1"/>
  <c r="J16"/>
  <c r="K15"/>
  <c r="L15" s="1"/>
  <c r="J14"/>
  <c r="F19" l="1"/>
  <c r="F20" l="1"/>
  <c r="I12" l="1"/>
  <c r="M12" l="1"/>
  <c r="K12"/>
  <c r="J12"/>
  <c r="L12" l="1"/>
  <c r="H12"/>
  <c r="I13" l="1"/>
  <c r="M13" s="1"/>
  <c r="H13"/>
  <c r="H18" s="1"/>
  <c r="H19" s="1"/>
  <c r="H20" s="1"/>
  <c r="J13" l="1"/>
  <c r="K13"/>
  <c r="L13" s="1"/>
  <c r="L18" s="1"/>
  <c r="L19" s="1"/>
  <c r="L20" s="1"/>
  <c r="J18" l="1"/>
  <c r="J19" s="1"/>
  <c r="J20" s="1"/>
  <c r="M18" l="1"/>
  <c r="M19" l="1"/>
  <c r="M20" l="1"/>
</calcChain>
</file>

<file path=xl/sharedStrings.xml><?xml version="1.0" encoding="utf-8"?>
<sst xmlns="http://schemas.openxmlformats.org/spreadsheetml/2006/main" count="320" uniqueCount="142">
  <si>
    <t>CNPJ: 19.503.944/0001-00</t>
  </si>
  <si>
    <t>ITEM</t>
  </si>
  <si>
    <t>DESCRIÇÃO</t>
  </si>
  <si>
    <t>AVENIDA AMINTAS BARROS, 3700 – ED CTC, SALA 109 B – LAGOA NOVA</t>
  </si>
  <si>
    <t>UNID.</t>
  </si>
  <si>
    <t>TOTAL</t>
  </si>
  <si>
    <t>UN</t>
  </si>
  <si>
    <t>VALORES UNITÁRIOS</t>
  </si>
  <si>
    <t>Quant.</t>
  </si>
  <si>
    <t xml:space="preserve">MVP ENGENHARIA E CONSTRUÇÃO </t>
  </si>
  <si>
    <r>
      <rPr>
        <b/>
        <sz val="10"/>
        <rFont val="Calibri"/>
        <family val="1"/>
      </rPr>
      <t>SERVIÇOS PRELIMINARES E GERAIS</t>
    </r>
  </si>
  <si>
    <t>MONTAGEM E DESMONTAGEM DE BALANCIM, COM PISO METÁLICO, PARA EDIFICAÇÕES COM MÚLTIPLOS PAVIMENTOS</t>
  </si>
  <si>
    <t>ANDAIME SUSPENSO OU BALANCIM, TIPO PESADO (CARGA TOTAL DE 250 KG/M2), PLATAFORMA DE 1,50 X 3,00 M, COM 4 CATRACAS (GUINCHOS) E CABO DE 45,00 M (LOCACAO )</t>
  </si>
  <si>
    <t>M2</t>
  </si>
  <si>
    <t>MÊS</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</si>
  <si>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</si>
  <si>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</si>
  <si>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</si>
  <si>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</si>
  <si>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</si>
  <si>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</si>
  <si>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</si>
  <si>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</si>
  <si>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</si>
  <si>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</si>
  <si>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</si>
  <si>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</si>
  <si>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</si>
  <si>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</si>
  <si>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</si>
  <si>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</si>
  <si>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</si>
  <si>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</si>
  <si>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</si>
  <si>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</si>
  <si>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</si>
  <si>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ESP.(m)</t>
  </si>
  <si>
    <t>CRITÉRIO DE LEVANTAMENTO: CALCULO DE QUANTIDADES</t>
  </si>
  <si>
    <t>Unid.</t>
  </si>
  <si>
    <t>Mês uso</t>
  </si>
  <si>
    <t>____________________________
Eng. Claudio Henrique Milanez de Moura 
TCE</t>
  </si>
  <si>
    <t>____________________________
Eng.Flavio Grande Ramalho 
TCE</t>
  </si>
  <si>
    <t>Calculo de quantidade</t>
  </si>
  <si>
    <t>Acumulado</t>
  </si>
  <si>
    <t>mês 10</t>
  </si>
  <si>
    <t>mês 11</t>
  </si>
  <si>
    <t>mês 12</t>
  </si>
  <si>
    <t>Valor medido</t>
  </si>
  <si>
    <t>Real. Acumul.</t>
  </si>
  <si>
    <t>CRITÉRIO DE LEVANTAMENTO: CALCULO METRAGEM</t>
  </si>
  <si>
    <t>___________________________
Eng. Sténio de Oliveira Vera
TCE</t>
  </si>
  <si>
    <t>M²</t>
  </si>
  <si>
    <t>LOCAL</t>
  </si>
  <si>
    <t>UNIDADE</t>
  </si>
  <si>
    <t>PAREDE 1</t>
  </si>
  <si>
    <t>PAREDE 2</t>
  </si>
  <si>
    <t>PAREDE 3</t>
  </si>
  <si>
    <t>PAREDE 4</t>
  </si>
  <si>
    <t>PAREDE 5</t>
  </si>
  <si>
    <t>PAREDE 6</t>
  </si>
  <si>
    <t>PAREDE 7</t>
  </si>
  <si>
    <t>Valor TOTAL
CONTRATO R$</t>
  </si>
  <si>
    <t>LIXAMENTO DE SUPERFICIE DE EMBOÇO EM FACHADAS</t>
  </si>
  <si>
    <t>LIMPEZA DE FACHADA POR HIDROJATEAMENTO</t>
  </si>
  <si>
    <t>EXECUÇÃO DE ALMOXARIFADO EM CANTEIRO DE OBRA EM CHAPA DE MADEIRA COMPENSADA, INCLUSO PRATELEIRAS. AF_02/2016</t>
  </si>
  <si>
    <t>TAPUME COM TELHA METÁLICA. AF_05/2018</t>
  </si>
  <si>
    <t>PAREDE 8</t>
  </si>
  <si>
    <t>PAREDE 9</t>
  </si>
  <si>
    <t>PAREDE 10</t>
  </si>
  <si>
    <t>PAREDE 11</t>
  </si>
  <si>
    <t>PAREDE 12</t>
  </si>
  <si>
    <t>CRITÉRIO DE LEVANTAMENTO: CALCULO PROPORCIONALIDADE DO BALANCIM DE 3,00M</t>
  </si>
  <si>
    <t>Calculo de proporcionalidade</t>
  </si>
  <si>
    <t>quantidade</t>
  </si>
  <si>
    <t>total</t>
  </si>
  <si>
    <t xml:space="preserve">ETAPAS </t>
  </si>
  <si>
    <t xml:space="preserve">Quant.meses </t>
  </si>
  <si>
    <t>intervalo</t>
  </si>
  <si>
    <t>PAREDE 13</t>
  </si>
  <si>
    <t>largura</t>
  </si>
  <si>
    <t>compr</t>
  </si>
  <si>
    <t>altura</t>
  </si>
  <si>
    <t>Comprimento
m</t>
  </si>
  <si>
    <t>Quantidade</t>
  </si>
  <si>
    <t>Total 
m</t>
  </si>
  <si>
    <t>Equivalencia para 3,00m</t>
  </si>
  <si>
    <t>SERVIÇOS GERAIS</t>
  </si>
  <si>
    <t>LIMPEZA DE FACHADA APÓS O LIXAMENTO</t>
  </si>
  <si>
    <t>LIXAMENTO FACHADA</t>
  </si>
  <si>
    <t>LAVAGEM APÓS LIXAM.</t>
  </si>
  <si>
    <t>TAPUME C/ TELHA MET.</t>
  </si>
  <si>
    <t>EXEC. ALMOXARIFADO</t>
  </si>
  <si>
    <t>ÁREA ET 2</t>
  </si>
  <si>
    <t>Quantidade balancim</t>
  </si>
  <si>
    <t>a medir</t>
  </si>
  <si>
    <t>QUANT.
TOTAL CONTRATO</t>
  </si>
  <si>
    <t>ADITIVO 01</t>
  </si>
  <si>
    <t>Balancim: Mont. Desmontag.</t>
  </si>
  <si>
    <t>PAREDE 14</t>
  </si>
  <si>
    <t>PAREDE 15</t>
  </si>
  <si>
    <t/>
  </si>
  <si>
    <t>Levantamento área</t>
  </si>
  <si>
    <t>mês 7
MAR/22</t>
  </si>
  <si>
    <t>ETAPA 1</t>
  </si>
  <si>
    <t>ETAPA 2</t>
  </si>
  <si>
    <t>ETAPA 3</t>
  </si>
  <si>
    <t>ETAPA 4</t>
  </si>
  <si>
    <t xml:space="preserve">Dez/21 - </t>
  </si>
  <si>
    <t>Aditivo 01</t>
  </si>
  <si>
    <t>Medição acumulada BM07</t>
  </si>
  <si>
    <t>Medição atual BM08</t>
  </si>
  <si>
    <t>PAREDE 16</t>
  </si>
  <si>
    <t>Medição contrato</t>
  </si>
  <si>
    <t>ETAPA 5</t>
  </si>
  <si>
    <t>____________________________
Eng. Pascoal Benvindo Dias
MVP - Gerente do Contrato</t>
  </si>
  <si>
    <t>ÁREA DO CHILLER</t>
  </si>
  <si>
    <t>mês 8
abril22</t>
  </si>
  <si>
    <t>MEMÓRIA DE CÁLCULO DO BOLETIM MENSAL DE MEDIÇÃO DOS SERVIÇOS - BM03 - ADITIVO 01</t>
  </si>
  <si>
    <t>MÊS 07
MAIO/22</t>
  </si>
  <si>
    <t>Medição atual BM09</t>
  </si>
  <si>
    <t>Out/21 - mai/22</t>
  </si>
  <si>
    <t>Nov/21 - mai/22</t>
  </si>
  <si>
    <t>fev/22 - mai/22</t>
  </si>
  <si>
    <t>abr/22 a mai/22</t>
  </si>
  <si>
    <t>ETAPA 6</t>
  </si>
  <si>
    <t>contrato</t>
  </si>
  <si>
    <t>aditivo</t>
  </si>
  <si>
    <t>MEMÓRIA DE CÁLCULO DO BOLETIM MENSAL DE MEDIÇÃO DOS SERVIÇOS - BM03-ADITIVO 01</t>
  </si>
  <si>
    <t>PERÍODO DE REFERÊNCIA DA MEDIÇÃO ATUAL: MAIO 2022</t>
  </si>
  <si>
    <t>ÁREA</t>
  </si>
  <si>
    <t>ACUMULADO</t>
  </si>
  <si>
    <t>NO MÊS</t>
  </si>
  <si>
    <t>Área Chiller terreo</t>
  </si>
  <si>
    <t>PAREDE 18</t>
  </si>
  <si>
    <t>CAIXA D'ÁGUA</t>
  </si>
  <si>
    <t>ENTRADA CARROS</t>
  </si>
  <si>
    <t>mês 9
MAIO/22</t>
  </si>
  <si>
    <t>PERÍODO DE REFERÊNCIA DA MEDIÇÃO ATUAL - MAIO 2022</t>
  </si>
  <si>
    <t>PERÍODO DE REFERÊNCIA DA MEDIÇÃO ATUAL:  MAIO 2022</t>
  </si>
  <si>
    <t>Set/21 - mai/22</t>
  </si>
  <si>
    <t>BOLETIM DE MEDIÇÃO BM03 - ADITIVO 01 - 01 A 31 MAI 2022</t>
  </si>
  <si>
    <t>SACADA DIREITA</t>
  </si>
</sst>
</file>

<file path=xl/styles.xml><?xml version="1.0" encoding="utf-8"?>
<styleSheet xmlns="http://schemas.openxmlformats.org/spreadsheetml/2006/main">
  <numFmts count="21">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s>
  <fonts count="63">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b/>
      <sz val="11"/>
      <color rgb="FF000000"/>
      <name val="Arial Narrow"/>
      <family val="2"/>
    </font>
    <font>
      <b/>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11"/>
      <color theme="1"/>
      <name val="Calibri"/>
      <family val="2"/>
      <scheme val="minor"/>
    </font>
    <font>
      <sz val="11"/>
      <name val="Arial"/>
      <family val="2"/>
    </font>
    <font>
      <sz val="10"/>
      <color theme="1"/>
      <name val="Calibri"/>
      <family val="2"/>
      <scheme val="minor"/>
    </font>
    <font>
      <sz val="11"/>
      <color rgb="FFFF0000"/>
      <name val="Calibri"/>
      <family val="2"/>
      <scheme val="minor"/>
    </font>
    <font>
      <b/>
      <sz val="9"/>
      <color indexed="8"/>
      <name val="Arial"/>
      <family val="2"/>
    </font>
    <font>
      <sz val="11"/>
      <name val="Calibri"/>
      <family val="2"/>
      <scheme val="minor"/>
    </font>
    <font>
      <sz val="9"/>
      <name val="Calibri"/>
      <family val="2"/>
      <scheme val="minor"/>
    </font>
    <font>
      <b/>
      <sz val="8"/>
      <color indexed="8"/>
      <name val="Arial"/>
      <family val="2"/>
    </font>
    <font>
      <sz val="11"/>
      <color indexed="8"/>
      <name val="Arial"/>
      <family val="2"/>
    </font>
    <font>
      <sz val="8"/>
      <color theme="1"/>
      <name val="Calibri"/>
      <family val="2"/>
      <scheme val="minor"/>
    </font>
    <font>
      <sz val="10"/>
      <name val="Calibri"/>
      <family val="2"/>
      <scheme val="minor"/>
    </font>
  </fonts>
  <fills count="29">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00"/>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2"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76">
    <xf numFmtId="0" fontId="0" fillId="0" borderId="0" xfId="0"/>
    <xf numFmtId="0" fontId="30" fillId="0" borderId="0" xfId="0" applyFont="1" applyAlignment="1">
      <alignment horizontal="center" vertical="center"/>
    </xf>
    <xf numFmtId="0" fontId="30" fillId="0" borderId="0" xfId="0" applyFont="1" applyAlignment="1">
      <alignment vertic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43" fontId="30" fillId="0" borderId="0" xfId="116" applyFont="1" applyAlignment="1">
      <alignment vertical="center"/>
    </xf>
    <xf numFmtId="0" fontId="29" fillId="0" borderId="12" xfId="0" applyFont="1" applyBorder="1" applyAlignment="1">
      <alignment vertical="center"/>
    </xf>
    <xf numFmtId="177" fontId="41" fillId="24" borderId="0" xfId="119" applyNumberFormat="1" applyFont="1" applyFill="1" applyBorder="1" applyAlignment="1">
      <alignment horizontal="center" vertical="center"/>
    </xf>
    <xf numFmtId="177" fontId="46" fillId="24" borderId="0" xfId="0" applyNumberFormat="1" applyFont="1" applyFill="1" applyAlignment="1">
      <alignment vertical="center"/>
    </xf>
    <xf numFmtId="4" fontId="45" fillId="24" borderId="0" xfId="121" applyNumberFormat="1" applyFont="1" applyFill="1" applyBorder="1" applyAlignment="1">
      <alignment horizontal="center" vertical="center"/>
    </xf>
    <xf numFmtId="177" fontId="46" fillId="24" borderId="14" xfId="0" applyNumberFormat="1" applyFont="1" applyFill="1" applyBorder="1" applyAlignment="1">
      <alignment vertical="center"/>
    </xf>
    <xf numFmtId="177" fontId="46" fillId="24" borderId="14" xfId="0" applyNumberFormat="1" applyFont="1" applyFill="1" applyBorder="1" applyAlignment="1">
      <alignment horizontal="center" vertical="center"/>
    </xf>
    <xf numFmtId="177" fontId="46" fillId="24" borderId="14" xfId="122" applyNumberFormat="1" applyFont="1" applyFill="1" applyBorder="1" applyAlignment="1">
      <alignment horizontal="center" vertical="center"/>
    </xf>
    <xf numFmtId="177" fontId="46" fillId="24" borderId="14" xfId="120" applyNumberFormat="1" applyFont="1" applyFill="1" applyBorder="1" applyAlignment="1">
      <alignment horizontal="center" vertical="center"/>
    </xf>
    <xf numFmtId="177" fontId="46" fillId="24" borderId="13" xfId="0" applyNumberFormat="1" applyFont="1" applyFill="1" applyBorder="1" applyAlignment="1">
      <alignment vertical="center"/>
    </xf>
    <xf numFmtId="177" fontId="41" fillId="24" borderId="12" xfId="0" applyNumberFormat="1" applyFont="1" applyFill="1" applyBorder="1" applyAlignment="1">
      <alignment vertical="center"/>
    </xf>
    <xf numFmtId="177" fontId="41" fillId="24" borderId="0" xfId="0" applyNumberFormat="1" applyFont="1" applyFill="1" applyBorder="1" applyAlignment="1">
      <alignment vertical="center"/>
    </xf>
    <xf numFmtId="177" fontId="41" fillId="24" borderId="0" xfId="0" applyNumberFormat="1" applyFont="1" applyFill="1" applyBorder="1" applyAlignment="1">
      <alignment horizontal="center" vertical="center"/>
    </xf>
    <xf numFmtId="177" fontId="41" fillId="24" borderId="15" xfId="0" applyNumberFormat="1" applyFont="1" applyFill="1" applyBorder="1" applyAlignment="1">
      <alignment horizontal="center" vertical="center"/>
    </xf>
    <xf numFmtId="177" fontId="46" fillId="24" borderId="12" xfId="0" applyNumberFormat="1" applyFont="1" applyFill="1" applyBorder="1" applyAlignment="1">
      <alignment vertical="center"/>
    </xf>
    <xf numFmtId="177" fontId="46" fillId="24" borderId="0" xfId="0" applyNumberFormat="1" applyFont="1" applyFill="1" applyBorder="1" applyAlignment="1">
      <alignment vertical="center"/>
    </xf>
    <xf numFmtId="177" fontId="46" fillId="24" borderId="0" xfId="120" applyNumberFormat="1" applyFont="1" applyFill="1" applyBorder="1" applyAlignment="1">
      <alignment horizontal="center" vertical="center"/>
    </xf>
    <xf numFmtId="177" fontId="46" fillId="24" borderId="15" xfId="0" applyNumberFormat="1" applyFont="1" applyFill="1" applyBorder="1" applyAlignment="1">
      <alignment horizontal="center" vertical="center"/>
    </xf>
    <xf numFmtId="177" fontId="45"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1" fillId="24" borderId="15" xfId="0" applyNumberFormat="1" applyFont="1" applyFill="1" applyBorder="1" applyAlignment="1">
      <alignment vertical="center"/>
    </xf>
    <xf numFmtId="177" fontId="44" fillId="24" borderId="12" xfId="0" applyNumberFormat="1" applyFont="1" applyFill="1" applyBorder="1" applyAlignment="1">
      <alignment horizontal="left" vertical="center" wrapText="1"/>
    </xf>
    <xf numFmtId="177" fontId="45" fillId="24" borderId="15" xfId="0" quotePrefix="1" applyNumberFormat="1" applyFont="1" applyFill="1" applyBorder="1" applyAlignment="1">
      <alignment horizontal="center" vertical="center"/>
    </xf>
    <xf numFmtId="177" fontId="45" fillId="24" borderId="0" xfId="0" applyNumberFormat="1" applyFont="1" applyFill="1" applyBorder="1" applyAlignment="1">
      <alignment horizontal="center" vertical="center"/>
    </xf>
    <xf numFmtId="177" fontId="46" fillId="24" borderId="10" xfId="0" applyNumberFormat="1" applyFont="1" applyFill="1" applyBorder="1" applyAlignment="1">
      <alignment vertical="center"/>
    </xf>
    <xf numFmtId="177" fontId="46" fillId="24" borderId="13" xfId="0" applyNumberFormat="1" applyFont="1" applyFill="1" applyBorder="1" applyAlignment="1">
      <alignment horizontal="center" vertical="center"/>
    </xf>
    <xf numFmtId="177" fontId="46" fillId="24" borderId="13" xfId="120" applyNumberFormat="1" applyFont="1" applyFill="1" applyBorder="1" applyAlignment="1">
      <alignment horizontal="center" vertical="center"/>
    </xf>
    <xf numFmtId="177" fontId="45" fillId="24" borderId="13" xfId="0" applyNumberFormat="1" applyFont="1" applyFill="1" applyBorder="1" applyAlignment="1">
      <alignment horizontal="center" vertical="center"/>
    </xf>
    <xf numFmtId="177" fontId="46" fillId="24" borderId="11" xfId="0" applyNumberFormat="1" applyFont="1" applyFill="1" applyBorder="1" applyAlignment="1">
      <alignment horizontal="center" vertical="center"/>
    </xf>
    <xf numFmtId="4" fontId="43" fillId="25" borderId="20" xfId="118" applyNumberFormat="1" applyFont="1" applyFill="1" applyBorder="1" applyAlignment="1" applyProtection="1">
      <alignment horizontal="center" vertical="center"/>
      <protection locked="0"/>
    </xf>
    <xf numFmtId="4" fontId="43" fillId="25" borderId="21" xfId="118" applyNumberFormat="1" applyFont="1" applyFill="1" applyBorder="1" applyAlignment="1" applyProtection="1">
      <alignment horizontal="center" vertical="center"/>
      <protection locked="0"/>
    </xf>
    <xf numFmtId="4" fontId="43" fillId="25" borderId="22" xfId="118" applyNumberFormat="1" applyFont="1" applyFill="1" applyBorder="1" applyAlignment="1" applyProtection="1">
      <alignment horizontal="center" vertical="center"/>
      <protection locked="0"/>
    </xf>
    <xf numFmtId="3" fontId="46"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6" fillId="21" borderId="23" xfId="0" quotePrefix="1" applyNumberFormat="1" applyFont="1" applyFill="1" applyBorder="1" applyAlignment="1">
      <alignment horizontal="left" vertical="center"/>
    </xf>
    <xf numFmtId="177" fontId="46" fillId="21" borderId="17" xfId="0" applyNumberFormat="1" applyFont="1" applyFill="1" applyBorder="1" applyAlignment="1">
      <alignment horizontal="center" vertical="center"/>
    </xf>
    <xf numFmtId="0" fontId="0" fillId="0" borderId="12" xfId="0" applyBorder="1"/>
    <xf numFmtId="177" fontId="44" fillId="24" borderId="19" xfId="0" applyNumberFormat="1" applyFont="1" applyFill="1" applyBorder="1" applyAlignment="1">
      <alignment horizontal="center" vertical="center" wrapText="1"/>
    </xf>
    <xf numFmtId="177" fontId="44"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6"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4" fillId="24" borderId="19" xfId="0" applyNumberFormat="1" applyFont="1" applyFill="1" applyBorder="1" applyAlignment="1">
      <alignment horizontal="left" vertical="center" wrapText="1"/>
    </xf>
    <xf numFmtId="4" fontId="44" fillId="24" borderId="19" xfId="0" applyNumberFormat="1" applyFont="1" applyFill="1" applyBorder="1" applyAlignment="1">
      <alignment horizontal="center" vertical="center" wrapText="1"/>
    </xf>
    <xf numFmtId="177" fontId="45" fillId="24" borderId="20" xfId="0" applyNumberFormat="1" applyFont="1" applyFill="1" applyBorder="1" applyAlignment="1">
      <alignment vertical="center"/>
    </xf>
    <xf numFmtId="177" fontId="46" fillId="24" borderId="16" xfId="0" applyNumberFormat="1" applyFont="1" applyFill="1" applyBorder="1" applyAlignment="1">
      <alignment vertical="center"/>
    </xf>
    <xf numFmtId="177" fontId="46" fillId="24" borderId="16" xfId="0" applyNumberFormat="1" applyFont="1" applyFill="1" applyBorder="1" applyAlignment="1">
      <alignment horizontal="center" vertical="center"/>
    </xf>
    <xf numFmtId="177" fontId="46" fillId="24" borderId="16" xfId="122" applyNumberFormat="1" applyFont="1" applyFill="1" applyBorder="1" applyAlignment="1">
      <alignment horizontal="center" vertical="center"/>
    </xf>
    <xf numFmtId="177" fontId="46" fillId="24" borderId="16" xfId="120" applyNumberFormat="1" applyFont="1" applyFill="1" applyBorder="1" applyAlignment="1">
      <alignment horizontal="center" vertical="center"/>
    </xf>
    <xf numFmtId="177" fontId="46" fillId="24" borderId="22" xfId="0" applyNumberFormat="1" applyFont="1" applyFill="1" applyBorder="1" applyAlignment="1">
      <alignment horizontal="center" vertical="center"/>
    </xf>
    <xf numFmtId="177" fontId="44" fillId="24" borderId="23" xfId="0" applyNumberFormat="1" applyFont="1" applyFill="1" applyBorder="1" applyAlignment="1">
      <alignment horizontal="center" vertical="center" wrapText="1"/>
    </xf>
    <xf numFmtId="177" fontId="44" fillId="24" borderId="17" xfId="0" applyNumberFormat="1" applyFont="1" applyFill="1" applyBorder="1" applyAlignment="1">
      <alignment horizontal="center" vertical="center" wrapText="1"/>
    </xf>
    <xf numFmtId="4" fontId="45" fillId="24" borderId="19" xfId="121"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0" fontId="32" fillId="0" borderId="12" xfId="0" applyFont="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30" fillId="0" borderId="26" xfId="0" applyFont="1" applyBorder="1" applyAlignment="1">
      <alignment vertical="center"/>
    </xf>
    <xf numFmtId="0" fontId="40"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10" fontId="31" fillId="2" borderId="25" xfId="0" applyNumberFormat="1" applyFont="1" applyFill="1" applyBorder="1" applyAlignment="1">
      <alignment horizontal="center" vertical="center"/>
    </xf>
    <xf numFmtId="177" fontId="44" fillId="24" borderId="0" xfId="0" applyNumberFormat="1" applyFont="1" applyFill="1" applyBorder="1" applyAlignment="1">
      <alignment horizontal="center" vertical="center" wrapText="1"/>
    </xf>
    <xf numFmtId="43" fontId="31" fillId="0" borderId="25" xfId="116" applyFont="1" applyFill="1" applyBorder="1" applyAlignment="1">
      <alignment horizontal="center" vertical="center" wrapText="1"/>
    </xf>
    <xf numFmtId="177" fontId="46" fillId="24" borderId="26" xfId="0" applyNumberFormat="1" applyFont="1" applyFill="1" applyBorder="1" applyAlignment="1">
      <alignment horizontal="center" vertical="center"/>
    </xf>
    <xf numFmtId="177" fontId="44" fillId="24" borderId="25" xfId="0" applyNumberFormat="1" applyFont="1" applyFill="1" applyBorder="1" applyAlignment="1">
      <alignment horizontal="center" vertical="center" wrapText="1"/>
    </xf>
    <xf numFmtId="177" fontId="44"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6"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4" fillId="24" borderId="31" xfId="0" applyNumberFormat="1" applyFont="1" applyFill="1" applyBorder="1" applyAlignment="1">
      <alignment horizontal="center" vertical="center" wrapText="1"/>
    </xf>
    <xf numFmtId="177" fontId="44" fillId="24" borderId="24" xfId="0" applyNumberFormat="1" applyFont="1" applyFill="1" applyBorder="1" applyAlignment="1">
      <alignment horizontal="center" vertical="center" wrapText="1"/>
    </xf>
    <xf numFmtId="177" fontId="44" fillId="24" borderId="25" xfId="0" applyNumberFormat="1" applyFont="1" applyFill="1" applyBorder="1" applyAlignment="1">
      <alignment horizontal="left" vertical="center" wrapText="1"/>
    </xf>
    <xf numFmtId="4" fontId="44" fillId="24" borderId="25" xfId="0" applyNumberFormat="1" applyFont="1" applyFill="1" applyBorder="1" applyAlignment="1">
      <alignment horizontal="center" vertical="center" wrapText="1"/>
    </xf>
    <xf numFmtId="0" fontId="0" fillId="0" borderId="0" xfId="0" applyBorder="1"/>
    <xf numFmtId="177" fontId="45" fillId="24" borderId="27" xfId="0" applyNumberFormat="1" applyFont="1" applyFill="1" applyBorder="1" applyAlignment="1">
      <alignment vertical="center"/>
    </xf>
    <xf numFmtId="43" fontId="30" fillId="0" borderId="32" xfId="116" applyFont="1" applyBorder="1" applyAlignment="1">
      <alignment vertical="center"/>
    </xf>
    <xf numFmtId="0" fontId="52"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43" fontId="0" fillId="0" borderId="25" xfId="0" applyNumberFormat="1" applyBorder="1"/>
    <xf numFmtId="177" fontId="46" fillId="24" borderId="14" xfId="0" applyNumberFormat="1" applyFont="1" applyFill="1" applyBorder="1" applyAlignment="1">
      <alignment horizontal="center" vertical="center"/>
    </xf>
    <xf numFmtId="43" fontId="31" fillId="2" borderId="25" xfId="116" applyFont="1" applyFill="1" applyBorder="1" applyAlignment="1">
      <alignment vertical="center"/>
    </xf>
    <xf numFmtId="43" fontId="41" fillId="24" borderId="0" xfId="116" applyFont="1" applyFill="1" applyBorder="1" applyAlignment="1">
      <alignment vertical="center"/>
    </xf>
    <xf numFmtId="177" fontId="41" fillId="24" borderId="25" xfId="0" applyNumberFormat="1" applyFont="1" applyFill="1" applyBorder="1" applyAlignment="1">
      <alignment horizontal="center" vertical="center"/>
    </xf>
    <xf numFmtId="177" fontId="46" fillId="24" borderId="12" xfId="0" applyNumberFormat="1" applyFont="1" applyFill="1" applyBorder="1" applyAlignment="1">
      <alignment horizontal="left" vertical="center" wrapText="1"/>
    </xf>
    <xf numFmtId="177" fontId="46" fillId="24" borderId="0" xfId="0" applyNumberFormat="1" applyFont="1" applyFill="1" applyBorder="1" applyAlignment="1">
      <alignment horizontal="center" vertical="center"/>
    </xf>
    <xf numFmtId="177" fontId="46" fillId="24" borderId="13" xfId="0" applyNumberFormat="1" applyFont="1" applyFill="1" applyBorder="1" applyAlignment="1">
      <alignment horizontal="center" vertical="center"/>
    </xf>
    <xf numFmtId="177" fontId="46" fillId="24" borderId="14" xfId="0" applyNumberFormat="1" applyFont="1" applyFill="1" applyBorder="1" applyAlignment="1">
      <alignment horizontal="center" vertical="center"/>
    </xf>
    <xf numFmtId="0" fontId="54" fillId="0" borderId="0" xfId="0" applyFont="1"/>
    <xf numFmtId="0" fontId="54" fillId="0" borderId="25" xfId="0" applyFont="1" applyBorder="1"/>
    <xf numFmtId="43" fontId="30" fillId="2" borderId="32" xfId="116" applyFont="1" applyFill="1" applyBorder="1" applyAlignment="1">
      <alignment vertical="center"/>
    </xf>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177" fontId="48" fillId="24" borderId="19" xfId="121" applyNumberFormat="1" applyFont="1" applyFill="1" applyBorder="1" applyAlignment="1">
      <alignment horizontal="center" vertical="center" wrapText="1"/>
    </xf>
    <xf numFmtId="0" fontId="52" fillId="0" borderId="0" xfId="0" applyFont="1" applyBorder="1" applyAlignment="1">
      <alignment horizontal="center"/>
    </xf>
    <xf numFmtId="0" fontId="52" fillId="0" borderId="0" xfId="0" applyFont="1" applyBorder="1" applyAlignment="1">
      <alignment horizontal="center" vertical="center"/>
    </xf>
    <xf numFmtId="17" fontId="55" fillId="0" borderId="0" xfId="0" applyNumberFormat="1" applyFont="1" applyBorder="1" applyAlignment="1">
      <alignment horizontal="center" vertical="center"/>
    </xf>
    <xf numFmtId="43" fontId="55" fillId="0" borderId="0" xfId="0" applyNumberFormat="1" applyFont="1" applyBorder="1"/>
    <xf numFmtId="17" fontId="0" fillId="0" borderId="0" xfId="0" applyNumberFormat="1" applyBorder="1" applyAlignment="1">
      <alignment horizontal="center" vertical="center"/>
    </xf>
    <xf numFmtId="43" fontId="0" fillId="0" borderId="0" xfId="0" applyNumberFormat="1" applyBorder="1" applyAlignment="1">
      <alignment horizontal="center" vertical="center"/>
    </xf>
    <xf numFmtId="43" fontId="0" fillId="0" borderId="0" xfId="0" applyNumberFormat="1" applyBorder="1"/>
    <xf numFmtId="44" fontId="30" fillId="0" borderId="0" xfId="1" applyFont="1" applyAlignment="1">
      <alignment vertical="center"/>
    </xf>
    <xf numFmtId="10" fontId="30" fillId="0" borderId="0" xfId="117" applyNumberFormat="1" applyFont="1" applyAlignment="1">
      <alignment vertical="center"/>
    </xf>
    <xf numFmtId="0" fontId="29" fillId="0" borderId="0" xfId="0" applyFont="1" applyAlignment="1">
      <alignment horizontal="center" vertical="center"/>
    </xf>
    <xf numFmtId="0" fontId="0" fillId="0" borderId="25" xfId="0" applyBorder="1" applyAlignment="1">
      <alignment horizontal="center" vertical="center" wrapText="1"/>
    </xf>
    <xf numFmtId="0" fontId="0" fillId="0" borderId="25" xfId="0" applyBorder="1" applyAlignment="1">
      <alignment horizontal="center" wrapText="1"/>
    </xf>
    <xf numFmtId="177" fontId="53" fillId="24" borderId="25" xfId="0" applyNumberFormat="1" applyFont="1" applyFill="1" applyBorder="1" applyAlignment="1">
      <alignment horizontal="left" vertical="center" wrapText="1"/>
    </xf>
    <xf numFmtId="177" fontId="56" fillId="24" borderId="25" xfId="0" applyNumberFormat="1" applyFont="1" applyFill="1" applyBorder="1" applyAlignment="1">
      <alignment horizontal="center" vertical="center"/>
    </xf>
    <xf numFmtId="177" fontId="45" fillId="24" borderId="0" xfId="0" quotePrefix="1" applyNumberFormat="1" applyFont="1" applyFill="1" applyAlignment="1">
      <alignment horizontal="center" vertical="center"/>
    </xf>
    <xf numFmtId="43" fontId="33" fillId="21" borderId="25" xfId="116" applyFont="1" applyFill="1" applyBorder="1" applyAlignment="1">
      <alignment horizontal="center" vertical="center" wrapText="1"/>
    </xf>
    <xf numFmtId="177" fontId="46" fillId="24" borderId="12" xfId="0" applyNumberFormat="1" applyFont="1" applyFill="1" applyBorder="1" applyAlignment="1">
      <alignment horizontal="left" vertical="center" wrapText="1"/>
    </xf>
    <xf numFmtId="0" fontId="0" fillId="0" borderId="25" xfId="0" applyBorder="1" applyAlignment="1">
      <alignment horizontal="center"/>
    </xf>
    <xf numFmtId="177" fontId="46" fillId="24" borderId="13" xfId="0" applyNumberFormat="1" applyFont="1" applyFill="1" applyBorder="1" applyAlignment="1">
      <alignment horizontal="center" vertical="center"/>
    </xf>
    <xf numFmtId="4" fontId="43" fillId="25" borderId="27" xfId="118" applyNumberFormat="1" applyFont="1" applyFill="1" applyBorder="1" applyAlignment="1" applyProtection="1">
      <alignment horizontal="center" vertical="center"/>
      <protection locked="0"/>
    </xf>
    <xf numFmtId="4" fontId="43" fillId="25" borderId="16" xfId="118" applyNumberFormat="1" applyFont="1" applyFill="1" applyBorder="1" applyAlignment="1" applyProtection="1">
      <alignment horizontal="center" vertical="center"/>
      <protection locked="0"/>
    </xf>
    <xf numFmtId="4" fontId="43" fillId="25" borderId="26" xfId="118" applyNumberFormat="1" applyFont="1" applyFill="1" applyBorder="1" applyAlignment="1" applyProtection="1">
      <alignment horizontal="center" vertical="center"/>
      <protection locked="0"/>
    </xf>
    <xf numFmtId="177" fontId="41" fillId="24" borderId="0" xfId="0" applyNumberFormat="1" applyFont="1" applyFill="1" applyAlignment="1">
      <alignment vertical="center"/>
    </xf>
    <xf numFmtId="177" fontId="41" fillId="24" borderId="0" xfId="0" applyNumberFormat="1" applyFont="1" applyFill="1" applyAlignment="1">
      <alignment horizontal="center" vertical="center"/>
    </xf>
    <xf numFmtId="3" fontId="46" fillId="21" borderId="31" xfId="0" quotePrefix="1" applyNumberFormat="1" applyFont="1" applyFill="1" applyBorder="1" applyAlignment="1">
      <alignment horizontal="left" vertical="center"/>
    </xf>
    <xf numFmtId="3" fontId="23" fillId="21" borderId="31" xfId="0" quotePrefix="1" applyNumberFormat="1" applyFont="1" applyFill="1" applyBorder="1" applyAlignment="1">
      <alignment horizontal="left" vertical="center"/>
    </xf>
    <xf numFmtId="177" fontId="46" fillId="21" borderId="31" xfId="0" quotePrefix="1" applyNumberFormat="1" applyFont="1" applyFill="1" applyBorder="1" applyAlignment="1">
      <alignment horizontal="left" vertical="center"/>
    </xf>
    <xf numFmtId="177" fontId="46" fillId="21" borderId="24" xfId="0" applyNumberFormat="1" applyFont="1" applyFill="1" applyBorder="1" applyAlignment="1">
      <alignment horizontal="center" vertical="center"/>
    </xf>
    <xf numFmtId="177" fontId="46" fillId="24" borderId="0" xfId="0" applyNumberFormat="1" applyFont="1" applyFill="1" applyAlignment="1">
      <alignment horizontal="center" vertical="center"/>
    </xf>
    <xf numFmtId="4" fontId="45" fillId="24" borderId="25" xfId="121" applyNumberFormat="1" applyFont="1" applyFill="1" applyBorder="1" applyAlignment="1">
      <alignment horizontal="center" vertical="center"/>
    </xf>
    <xf numFmtId="43" fontId="57" fillId="0" borderId="25" xfId="0" applyNumberFormat="1" applyFont="1" applyBorder="1"/>
    <xf numFmtId="177" fontId="44" fillId="24" borderId="0" xfId="0" applyNumberFormat="1" applyFont="1" applyFill="1" applyAlignment="1">
      <alignment horizontal="center" vertical="center" wrapText="1"/>
    </xf>
    <xf numFmtId="177" fontId="45" fillId="24" borderId="0" xfId="0" applyNumberFormat="1" applyFont="1" applyFill="1" applyAlignment="1">
      <alignment horizontal="center" vertical="center"/>
    </xf>
    <xf numFmtId="4" fontId="49" fillId="21" borderId="30" xfId="0" applyNumberFormat="1" applyFont="1" applyFill="1" applyBorder="1" applyAlignment="1">
      <alignment horizontal="center" vertical="center"/>
    </xf>
    <xf numFmtId="177" fontId="53" fillId="24" borderId="25" xfId="0" applyNumberFormat="1" applyFont="1" applyFill="1" applyBorder="1" applyAlignment="1">
      <alignment horizontal="center" vertical="center" wrapText="1"/>
    </xf>
    <xf numFmtId="177" fontId="44" fillId="24" borderId="0" xfId="0" applyNumberFormat="1" applyFont="1" applyFill="1" applyAlignment="1">
      <alignment vertical="center" wrapText="1"/>
    </xf>
    <xf numFmtId="49" fontId="23" fillId="24" borderId="25" xfId="0" applyNumberFormat="1" applyFont="1" applyFill="1" applyBorder="1" applyAlignment="1">
      <alignment horizontal="center" vertical="center" wrapText="1"/>
    </xf>
    <xf numFmtId="177" fontId="50" fillId="24" borderId="0" xfId="0" applyNumberFormat="1" applyFont="1" applyFill="1" applyAlignment="1">
      <alignment vertical="center"/>
    </xf>
    <xf numFmtId="0" fontId="52" fillId="0" borderId="25" xfId="0" applyFont="1" applyBorder="1" applyAlignment="1">
      <alignment horizontal="center"/>
    </xf>
    <xf numFmtId="49" fontId="41" fillId="24" borderId="0" xfId="0" applyNumberFormat="1" applyFont="1" applyFill="1" applyAlignment="1">
      <alignment vertical="center"/>
    </xf>
    <xf numFmtId="4" fontId="41" fillId="24" borderId="25" xfId="0" applyNumberFormat="1" applyFont="1" applyFill="1" applyBorder="1" applyAlignment="1">
      <alignment horizontal="center" vertical="center"/>
    </xf>
    <xf numFmtId="177" fontId="5" fillId="24" borderId="12" xfId="0" applyNumberFormat="1" applyFont="1" applyFill="1" applyBorder="1" applyAlignment="1">
      <alignment vertical="center"/>
    </xf>
    <xf numFmtId="177" fontId="56" fillId="24" borderId="12" xfId="0" applyNumberFormat="1" applyFont="1" applyFill="1" applyBorder="1" applyAlignment="1">
      <alignment vertical="center"/>
    </xf>
    <xf numFmtId="49" fontId="41" fillId="24" borderId="15" xfId="0" applyNumberFormat="1" applyFont="1" applyFill="1" applyBorder="1" applyAlignment="1">
      <alignment vertical="center"/>
    </xf>
    <xf numFmtId="0" fontId="0" fillId="0" borderId="0" xfId="0" quotePrefix="1"/>
    <xf numFmtId="43" fontId="31" fillId="27" borderId="30" xfId="116" applyFont="1" applyFill="1" applyBorder="1" applyAlignment="1">
      <alignment vertical="center"/>
    </xf>
    <xf numFmtId="43" fontId="30" fillId="2" borderId="30" xfId="116" applyFont="1" applyFill="1" applyBorder="1" applyAlignment="1">
      <alignment vertical="center"/>
    </xf>
    <xf numFmtId="0" fontId="29" fillId="0" borderId="16" xfId="0" applyFont="1" applyBorder="1" applyAlignment="1">
      <alignment horizontal="left" vertical="center"/>
    </xf>
    <xf numFmtId="0" fontId="29" fillId="0" borderId="16" xfId="0" applyFont="1" applyBorder="1" applyAlignment="1">
      <alignment horizontal="center" vertical="center"/>
    </xf>
    <xf numFmtId="2" fontId="29" fillId="0" borderId="16" xfId="0" applyNumberFormat="1" applyFont="1" applyBorder="1" applyAlignment="1">
      <alignment horizontal="center" vertical="center"/>
    </xf>
    <xf numFmtId="44" fontId="29" fillId="0" borderId="16" xfId="1" applyFont="1" applyBorder="1" applyAlignment="1">
      <alignment horizontal="center" vertical="center"/>
    </xf>
    <xf numFmtId="0" fontId="29" fillId="0" borderId="16" xfId="0" quotePrefix="1" applyFont="1" applyBorder="1" applyAlignment="1">
      <alignment horizontal="left" vertical="center"/>
    </xf>
    <xf numFmtId="10" fontId="29" fillId="0" borderId="16" xfId="1" applyNumberFormat="1" applyFont="1" applyBorder="1" applyAlignment="1">
      <alignment horizontal="center" vertical="center"/>
    </xf>
    <xf numFmtId="43" fontId="30" fillId="0" borderId="16" xfId="116" applyFont="1" applyBorder="1" applyAlignment="1">
      <alignment vertical="center"/>
    </xf>
    <xf numFmtId="0" fontId="30" fillId="0" borderId="16" xfId="0" applyFont="1" applyBorder="1" applyAlignment="1">
      <alignment vertical="center"/>
    </xf>
    <xf numFmtId="177" fontId="59" fillId="24" borderId="12" xfId="0" applyNumberFormat="1" applyFont="1" applyFill="1" applyBorder="1" applyAlignment="1">
      <alignment vertical="center"/>
    </xf>
    <xf numFmtId="177" fontId="45" fillId="24" borderId="0" xfId="0" quotePrefix="1" applyNumberFormat="1" applyFont="1" applyFill="1" applyAlignment="1">
      <alignment horizontal="center" vertical="center"/>
    </xf>
    <xf numFmtId="0" fontId="0" fillId="0" borderId="25" xfId="0" applyBorder="1" applyAlignment="1">
      <alignment horizontal="left" vertical="center"/>
    </xf>
    <xf numFmtId="43" fontId="31" fillId="0" borderId="30" xfId="116" applyFont="1" applyFill="1" applyBorder="1" applyAlignment="1">
      <alignment vertical="center"/>
    </xf>
    <xf numFmtId="17" fontId="54" fillId="0" borderId="25" xfId="0" applyNumberFormat="1" applyFont="1" applyBorder="1"/>
    <xf numFmtId="177" fontId="5" fillId="24" borderId="0" xfId="0" applyNumberFormat="1" applyFont="1" applyFill="1" applyAlignment="1">
      <alignment vertical="center"/>
    </xf>
    <xf numFmtId="0" fontId="33" fillId="21" borderId="25" xfId="0" applyNumberFormat="1" applyFont="1" applyFill="1" applyBorder="1" applyAlignment="1">
      <alignment horizontal="center" vertical="center" wrapText="1"/>
    </xf>
    <xf numFmtId="177" fontId="45" fillId="24" borderId="0" xfId="0" quotePrefix="1" applyNumberFormat="1" applyFont="1" applyFill="1" applyAlignment="1">
      <alignment horizontal="center" vertical="center"/>
    </xf>
    <xf numFmtId="0" fontId="0" fillId="0" borderId="0" xfId="0" applyBorder="1" applyAlignment="1">
      <alignment horizontal="center"/>
    </xf>
    <xf numFmtId="0" fontId="0" fillId="0" borderId="28" xfId="0" applyBorder="1" applyAlignment="1">
      <alignment horizontal="center" vertical="center"/>
    </xf>
    <xf numFmtId="0" fontId="0" fillId="0" borderId="25" xfId="0" applyFill="1" applyBorder="1" applyAlignment="1">
      <alignment horizontal="center" vertical="center"/>
    </xf>
    <xf numFmtId="177" fontId="53" fillId="24" borderId="25" xfId="0" applyNumberFormat="1" applyFont="1" applyFill="1" applyBorder="1" applyAlignment="1">
      <alignment horizontal="left" vertical="center" wrapText="1"/>
    </xf>
    <xf numFmtId="0" fontId="0" fillId="0" borderId="25" xfId="0" applyBorder="1" applyAlignment="1">
      <alignment horizontal="center"/>
    </xf>
    <xf numFmtId="0" fontId="0" fillId="0" borderId="28" xfId="0" applyFill="1" applyBorder="1" applyAlignment="1">
      <alignment horizontal="center" vertical="center"/>
    </xf>
    <xf numFmtId="0" fontId="0" fillId="27" borderId="25" xfId="0" applyFill="1" applyBorder="1" applyAlignment="1">
      <alignment horizontal="center"/>
    </xf>
    <xf numFmtId="43" fontId="0" fillId="0" borderId="25" xfId="0" applyNumberFormat="1" applyBorder="1" applyAlignment="1">
      <alignment vertical="center"/>
    </xf>
    <xf numFmtId="17" fontId="0" fillId="0" borderId="25" xfId="0" applyNumberFormat="1" applyBorder="1"/>
    <xf numFmtId="17" fontId="57" fillId="0" borderId="25" xfId="0" applyNumberFormat="1" applyFont="1" applyBorder="1"/>
    <xf numFmtId="0" fontId="61" fillId="0" borderId="25" xfId="0" applyFont="1" applyBorder="1" applyAlignment="1">
      <alignment wrapText="1"/>
    </xf>
    <xf numFmtId="0" fontId="52" fillId="28" borderId="25" xfId="0" applyFont="1" applyFill="1" applyBorder="1" applyAlignment="1">
      <alignment horizontal="center"/>
    </xf>
    <xf numFmtId="0" fontId="52" fillId="28" borderId="25" xfId="0" applyFont="1" applyFill="1" applyBorder="1" applyAlignment="1">
      <alignment horizontal="center" vertical="center"/>
    </xf>
    <xf numFmtId="43" fontId="0" fillId="0" borderId="25" xfId="116" applyFont="1" applyBorder="1"/>
    <xf numFmtId="0" fontId="61" fillId="0" borderId="25" xfId="0" applyFont="1" applyBorder="1" applyAlignment="1">
      <alignment vertical="center" wrapText="1"/>
    </xf>
    <xf numFmtId="0" fontId="0" fillId="0" borderId="31" xfId="0" applyBorder="1" applyAlignment="1">
      <alignment horizontal="center" vertical="center"/>
    </xf>
    <xf numFmtId="0" fontId="0" fillId="0" borderId="31" xfId="0" applyBorder="1"/>
    <xf numFmtId="43" fontId="57" fillId="0" borderId="31" xfId="0" applyNumberFormat="1" applyFont="1" applyBorder="1"/>
    <xf numFmtId="43" fontId="0" fillId="0" borderId="31" xfId="0" applyNumberFormat="1" applyBorder="1"/>
    <xf numFmtId="177" fontId="41" fillId="24" borderId="29" xfId="0" applyNumberFormat="1" applyFont="1" applyFill="1" applyBorder="1" applyAlignment="1">
      <alignment vertical="center"/>
    </xf>
    <xf numFmtId="0" fontId="0" fillId="0" borderId="29" xfId="0" applyBorder="1" applyAlignment="1">
      <alignment horizontal="center" vertical="center"/>
    </xf>
    <xf numFmtId="43" fontId="57" fillId="0" borderId="29" xfId="0" applyNumberFormat="1" applyFont="1" applyBorder="1"/>
    <xf numFmtId="43" fontId="0" fillId="0" borderId="29" xfId="0" applyNumberFormat="1" applyBorder="1" applyAlignment="1">
      <alignment horizontal="center" vertical="center"/>
    </xf>
    <xf numFmtId="43" fontId="58" fillId="0" borderId="29" xfId="0" applyNumberFormat="1" applyFont="1" applyBorder="1"/>
    <xf numFmtId="17" fontId="62" fillId="0" borderId="25" xfId="0" applyNumberFormat="1" applyFont="1" applyBorder="1"/>
    <xf numFmtId="0" fontId="30" fillId="26" borderId="33" xfId="0" applyFont="1" applyFill="1" applyBorder="1" applyAlignment="1">
      <alignment horizontal="center" vertical="center"/>
    </xf>
    <xf numFmtId="0" fontId="30" fillId="26" borderId="34" xfId="0" applyFont="1" applyFill="1" applyBorder="1" applyAlignment="1">
      <alignment horizontal="center" vertical="center"/>
    </xf>
    <xf numFmtId="0" fontId="33" fillId="21" borderId="25" xfId="0" applyNumberFormat="1" applyFont="1" applyFill="1" applyBorder="1" applyAlignment="1">
      <alignment horizontal="center" vertical="center" wrapText="1"/>
    </xf>
    <xf numFmtId="0" fontId="33" fillId="21" borderId="35"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wrapText="1"/>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8" fillId="21" borderId="29" xfId="0" quotePrefix="1" applyNumberFormat="1" applyFont="1" applyFill="1" applyBorder="1" applyAlignment="1">
      <alignment horizontal="center" vertical="center" wrapText="1"/>
    </xf>
    <xf numFmtId="0" fontId="38" fillId="21" borderId="29" xfId="0" applyNumberFormat="1" applyFont="1" applyFill="1" applyBorder="1" applyAlignment="1">
      <alignment horizontal="center" vertical="center" wrapText="1"/>
    </xf>
    <xf numFmtId="0" fontId="38" fillId="21" borderId="28" xfId="0" applyNumberFormat="1" applyFont="1" applyFill="1" applyBorder="1" applyAlignment="1">
      <alignment horizontal="center" vertical="center" wrapText="1"/>
    </xf>
    <xf numFmtId="0" fontId="30" fillId="0" borderId="36" xfId="0" applyFont="1" applyBorder="1" applyAlignment="1">
      <alignment horizontal="center" vertical="center" wrapText="1"/>
    </xf>
    <xf numFmtId="0" fontId="38" fillId="21" borderId="35"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177" fontId="60" fillId="24" borderId="12" xfId="0" applyNumberFormat="1" applyFont="1" applyFill="1" applyBorder="1" applyAlignment="1">
      <alignment horizontal="left" vertical="center" wrapText="1"/>
    </xf>
    <xf numFmtId="177" fontId="60" fillId="24" borderId="0" xfId="0" applyNumberFormat="1" applyFont="1" applyFill="1" applyAlignment="1">
      <alignment horizontal="left" vertical="center" wrapText="1"/>
    </xf>
    <xf numFmtId="177" fontId="60" fillId="24" borderId="15" xfId="0" applyNumberFormat="1" applyFont="1" applyFill="1" applyBorder="1" applyAlignment="1">
      <alignment horizontal="left" vertical="center" wrapText="1"/>
    </xf>
    <xf numFmtId="0" fontId="0" fillId="0" borderId="31" xfId="0" applyBorder="1" applyAlignment="1">
      <alignment horizontal="center"/>
    </xf>
    <xf numFmtId="0" fontId="0" fillId="0" borderId="30" xfId="0" applyBorder="1" applyAlignment="1">
      <alignment horizontal="center"/>
    </xf>
    <xf numFmtId="177" fontId="46" fillId="21" borderId="24" xfId="0" quotePrefix="1" applyNumberFormat="1" applyFont="1" applyFill="1" applyBorder="1" applyAlignment="1">
      <alignment horizontal="left" vertical="center" wrapText="1"/>
    </xf>
    <xf numFmtId="177" fontId="46" fillId="21" borderId="24" xfId="0" applyNumberFormat="1" applyFont="1" applyFill="1" applyBorder="1" applyAlignment="1">
      <alignment horizontal="left" vertical="center" wrapText="1"/>
    </xf>
    <xf numFmtId="179" fontId="48" fillId="25" borderId="12" xfId="66" applyNumberFormat="1" applyFont="1" applyFill="1" applyBorder="1" applyAlignment="1">
      <alignment horizontal="center" vertical="center"/>
    </xf>
    <xf numFmtId="179" fontId="48" fillId="25" borderId="0" xfId="66" applyNumberFormat="1" applyFont="1" applyFill="1" applyAlignment="1">
      <alignment horizontal="center" vertical="center"/>
    </xf>
    <xf numFmtId="179" fontId="48"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47" fillId="24" borderId="12" xfId="0" applyNumberFormat="1" applyFont="1" applyFill="1" applyBorder="1" applyAlignment="1">
      <alignment horizontal="center" vertical="center"/>
    </xf>
    <xf numFmtId="177" fontId="47" fillId="24" borderId="0" xfId="0" applyNumberFormat="1" applyFont="1" applyFill="1" applyAlignment="1">
      <alignment horizontal="center" vertical="center"/>
    </xf>
    <xf numFmtId="177" fontId="47" fillId="24" borderId="15" xfId="0" applyNumberFormat="1" applyFont="1" applyFill="1" applyBorder="1" applyAlignment="1">
      <alignment horizontal="center" vertical="center"/>
    </xf>
    <xf numFmtId="177" fontId="60" fillId="21" borderId="24" xfId="0" applyNumberFormat="1" applyFont="1" applyFill="1" applyBorder="1" applyAlignment="1">
      <alignment horizontal="left" vertical="center"/>
    </xf>
    <xf numFmtId="177" fontId="60" fillId="21" borderId="30" xfId="0" applyNumberFormat="1" applyFont="1" applyFill="1" applyBorder="1" applyAlignment="1">
      <alignment horizontal="left" vertical="center"/>
    </xf>
    <xf numFmtId="177" fontId="60" fillId="21" borderId="24" xfId="0" applyNumberFormat="1" applyFont="1" applyFill="1" applyBorder="1" applyAlignment="1">
      <alignment horizontal="left" vertical="center" wrapText="1"/>
    </xf>
    <xf numFmtId="177" fontId="60" fillId="21" borderId="30" xfId="0" applyNumberFormat="1" applyFont="1" applyFill="1" applyBorder="1" applyAlignment="1">
      <alignment horizontal="left" vertical="center" wrapText="1"/>
    </xf>
    <xf numFmtId="177" fontId="46" fillId="24" borderId="0" xfId="0" applyNumberFormat="1" applyFont="1" applyFill="1" applyAlignment="1">
      <alignment horizontal="center" vertical="center"/>
    </xf>
    <xf numFmtId="177" fontId="46" fillId="24" borderId="13" xfId="0" applyNumberFormat="1" applyFont="1" applyFill="1" applyBorder="1" applyAlignment="1">
      <alignment horizontal="center" vertical="center"/>
    </xf>
    <xf numFmtId="177" fontId="46" fillId="24" borderId="12" xfId="0" applyNumberFormat="1" applyFont="1" applyFill="1" applyBorder="1" applyAlignment="1">
      <alignment horizontal="left" vertical="center" wrapText="1"/>
    </xf>
    <xf numFmtId="177" fontId="46" fillId="24" borderId="0" xfId="0" applyNumberFormat="1" applyFont="1" applyFill="1" applyAlignment="1">
      <alignment horizontal="left" vertical="center" wrapText="1"/>
    </xf>
    <xf numFmtId="177" fontId="46" fillId="24" borderId="15" xfId="0" applyNumberFormat="1" applyFont="1" applyFill="1" applyBorder="1" applyAlignment="1">
      <alignment horizontal="left" vertical="center" wrapText="1"/>
    </xf>
    <xf numFmtId="177" fontId="46" fillId="21" borderId="24" xfId="0" applyNumberFormat="1" applyFont="1" applyFill="1" applyBorder="1" applyAlignment="1">
      <alignment horizontal="left" vertical="center"/>
    </xf>
    <xf numFmtId="177" fontId="46" fillId="21" borderId="30" xfId="0" applyNumberFormat="1" applyFont="1" applyFill="1" applyBorder="1" applyAlignment="1">
      <alignment horizontal="left" vertical="center"/>
    </xf>
    <xf numFmtId="177" fontId="53" fillId="24" borderId="25" xfId="0" applyNumberFormat="1" applyFont="1" applyFill="1" applyBorder="1" applyAlignment="1">
      <alignment horizontal="left" vertical="center" wrapText="1"/>
    </xf>
    <xf numFmtId="179" fontId="2" fillId="25" borderId="12" xfId="66" applyNumberFormat="1" applyFont="1" applyFill="1" applyBorder="1" applyAlignment="1">
      <alignment horizontal="center" vertical="center"/>
    </xf>
    <xf numFmtId="179" fontId="2" fillId="25" borderId="0" xfId="66" applyNumberFormat="1" applyFont="1" applyFill="1" applyAlignment="1">
      <alignment horizontal="center" vertical="center"/>
    </xf>
    <xf numFmtId="179" fontId="2" fillId="25" borderId="15" xfId="66" applyNumberFormat="1" applyFont="1" applyFill="1" applyBorder="1" applyAlignment="1">
      <alignment horizontal="center" vertical="center"/>
    </xf>
    <xf numFmtId="177" fontId="46" fillId="21" borderId="17" xfId="0" quotePrefix="1" applyNumberFormat="1" applyFont="1" applyFill="1" applyBorder="1" applyAlignment="1">
      <alignment horizontal="left" vertical="center" wrapText="1"/>
    </xf>
    <xf numFmtId="177" fontId="46" fillId="21" borderId="17" xfId="0" applyNumberFormat="1" applyFont="1" applyFill="1" applyBorder="1" applyAlignment="1">
      <alignment horizontal="left" vertical="center" wrapText="1"/>
    </xf>
    <xf numFmtId="4" fontId="2" fillId="25" borderId="0" xfId="118" applyNumberFormat="1" applyFont="1" applyFill="1" applyBorder="1" applyAlignment="1" applyProtection="1">
      <alignment horizontal="center" vertical="center"/>
      <protection locked="0"/>
    </xf>
    <xf numFmtId="177" fontId="47" fillId="24" borderId="0" xfId="0" applyNumberFormat="1" applyFont="1" applyFill="1" applyBorder="1" applyAlignment="1">
      <alignment horizontal="center" vertical="center"/>
    </xf>
    <xf numFmtId="177" fontId="46" fillId="21" borderId="17" xfId="0" applyNumberFormat="1" applyFont="1" applyFill="1" applyBorder="1" applyAlignment="1">
      <alignment horizontal="left" vertical="center"/>
    </xf>
    <xf numFmtId="177" fontId="46" fillId="21" borderId="18" xfId="0" applyNumberFormat="1" applyFont="1" applyFill="1" applyBorder="1" applyAlignment="1">
      <alignment horizontal="left" vertical="center"/>
    </xf>
    <xf numFmtId="177" fontId="46" fillId="24" borderId="0" xfId="0" applyNumberFormat="1" applyFont="1" applyFill="1" applyBorder="1" applyAlignment="1">
      <alignment horizontal="center" vertical="center"/>
    </xf>
    <xf numFmtId="177" fontId="46" fillId="24" borderId="0" xfId="0" applyNumberFormat="1" applyFont="1" applyFill="1" applyBorder="1" applyAlignment="1">
      <alignment horizontal="left" vertical="center" wrapText="1"/>
    </xf>
    <xf numFmtId="0" fontId="0" fillId="0" borderId="24" xfId="0" applyBorder="1" applyAlignment="1">
      <alignment horizontal="center"/>
    </xf>
    <xf numFmtId="43" fontId="52" fillId="28" borderId="25" xfId="116" applyFont="1" applyFill="1" applyBorder="1" applyAlignment="1">
      <alignment horizontal="center" vertical="center"/>
    </xf>
    <xf numFmtId="177" fontId="60" fillId="21" borderId="17" xfId="0" applyNumberFormat="1" applyFont="1" applyFill="1" applyBorder="1" applyAlignment="1">
      <alignment horizontal="left" vertical="center"/>
    </xf>
    <xf numFmtId="177" fontId="60" fillId="21" borderId="18" xfId="0" applyNumberFormat="1" applyFont="1" applyFill="1" applyBorder="1" applyAlignment="1">
      <alignment horizontal="left" vertical="center"/>
    </xf>
    <xf numFmtId="0" fontId="0" fillId="0" borderId="0" xfId="0" applyBorder="1" applyAlignment="1">
      <alignment horizontal="center"/>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558800</xdr:colOff>
      <xdr:row>45</xdr:row>
      <xdr:rowOff>71438</xdr:rowOff>
    </xdr:from>
    <xdr:to>
      <xdr:col>7</xdr:col>
      <xdr:colOff>93675</xdr:colOff>
      <xdr:row>47</xdr:row>
      <xdr:rowOff>165207</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749925" y="9434513"/>
          <a:ext cx="877900" cy="493819"/>
        </a:xfrm>
        <a:prstGeom prst="rect">
          <a:avLst/>
        </a:prstGeom>
      </xdr:spPr>
    </xdr:pic>
    <xdr:clientData/>
  </xdr:twoCellAnchor>
  <xdr:twoCellAnchor editAs="oneCell">
    <xdr:from>
      <xdr:col>0</xdr:col>
      <xdr:colOff>685799</xdr:colOff>
      <xdr:row>23</xdr:row>
      <xdr:rowOff>152400</xdr:rowOff>
    </xdr:from>
    <xdr:to>
      <xdr:col>4</xdr:col>
      <xdr:colOff>537183</xdr:colOff>
      <xdr:row>37</xdr:row>
      <xdr:rowOff>66675</xdr:rowOff>
    </xdr:to>
    <xdr:pic>
      <xdr:nvPicPr>
        <xdr:cNvPr id="2" name="Imagem 1">
          <a:extLst>
            <a:ext uri="{FF2B5EF4-FFF2-40B4-BE49-F238E27FC236}">
              <a16:creationId xmlns:a16="http://schemas.microsoft.com/office/drawing/2014/main" xmlns="" id="{EB865896-F359-47D8-B319-A619CB9098DA}"/>
            </a:ext>
          </a:extLst>
        </xdr:cNvPr>
        <xdr:cNvPicPr>
          <a:picLocks noChangeAspect="1"/>
        </xdr:cNvPicPr>
      </xdr:nvPicPr>
      <xdr:blipFill>
        <a:blip xmlns:r="http://schemas.openxmlformats.org/officeDocument/2006/relationships" r:embed="rId2"/>
        <a:stretch>
          <a:fillRect/>
        </a:stretch>
      </xdr:blipFill>
      <xdr:spPr>
        <a:xfrm>
          <a:off x="685799" y="4953000"/>
          <a:ext cx="4261459" cy="2705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161925</xdr:colOff>
      <xdr:row>47</xdr:row>
      <xdr:rowOff>47625</xdr:rowOff>
    </xdr:from>
    <xdr:to>
      <xdr:col>7</xdr:col>
      <xdr:colOff>344500</xdr:colOff>
      <xdr:row>49</xdr:row>
      <xdr:rowOff>150919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6191250" y="7839075"/>
          <a:ext cx="877900" cy="493819"/>
        </a:xfrm>
        <a:prstGeom prst="rect">
          <a:avLst/>
        </a:prstGeom>
      </xdr:spPr>
    </xdr:pic>
    <xdr:clientData/>
  </xdr:twoCellAnchor>
  <xdr:twoCellAnchor editAs="oneCell">
    <xdr:from>
      <xdr:col>1</xdr:col>
      <xdr:colOff>847724</xdr:colOff>
      <xdr:row>35</xdr:row>
      <xdr:rowOff>171449</xdr:rowOff>
    </xdr:from>
    <xdr:to>
      <xdr:col>4</xdr:col>
      <xdr:colOff>457462</xdr:colOff>
      <xdr:row>46</xdr:row>
      <xdr:rowOff>123825</xdr:rowOff>
    </xdr:to>
    <xdr:pic>
      <xdr:nvPicPr>
        <xdr:cNvPr id="2" name="Imagem 1">
          <a:extLst>
            <a:ext uri="{FF2B5EF4-FFF2-40B4-BE49-F238E27FC236}">
              <a16:creationId xmlns:a16="http://schemas.microsoft.com/office/drawing/2014/main" xmlns="" id="{A8E7B9D3-6774-4638-BFFC-5A19901A0953}"/>
            </a:ext>
          </a:extLst>
        </xdr:cNvPr>
        <xdr:cNvPicPr>
          <a:picLocks noChangeAspect="1"/>
        </xdr:cNvPicPr>
      </xdr:nvPicPr>
      <xdr:blipFill>
        <a:blip xmlns:r="http://schemas.openxmlformats.org/officeDocument/2006/relationships" r:embed="rId2"/>
        <a:stretch>
          <a:fillRect/>
        </a:stretch>
      </xdr:blipFill>
      <xdr:spPr>
        <a:xfrm>
          <a:off x="1666874" y="6762749"/>
          <a:ext cx="3391163" cy="21526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561975</xdr:colOff>
      <xdr:row>55</xdr:row>
      <xdr:rowOff>66675</xdr:rowOff>
    </xdr:from>
    <xdr:to>
      <xdr:col>7</xdr:col>
      <xdr:colOff>96850</xdr:colOff>
      <xdr:row>57</xdr:row>
      <xdr:rowOff>169969</xdr:rowOff>
    </xdr:to>
    <xdr:pic>
      <xdr:nvPicPr>
        <xdr:cNvPr id="2" name="Imagem 1">
          <a:extLst>
            <a:ext uri="{FF2B5EF4-FFF2-40B4-BE49-F238E27FC236}">
              <a16:creationId xmlns:a16="http://schemas.microsoft.com/office/drawing/2014/main" xmlns="" id="{CCA66DEF-97DA-45B8-AE1B-FA4D82F8B082}"/>
            </a:ext>
          </a:extLst>
        </xdr:cNvPr>
        <xdr:cNvPicPr>
          <a:picLocks noChangeAspect="1"/>
        </xdr:cNvPicPr>
      </xdr:nvPicPr>
      <xdr:blipFill>
        <a:blip xmlns:r="http://schemas.openxmlformats.org/officeDocument/2006/relationships" r:embed="rId1"/>
        <a:stretch>
          <a:fillRect/>
        </a:stretch>
      </xdr:blipFill>
      <xdr:spPr>
        <a:xfrm>
          <a:off x="5610225" y="10525125"/>
          <a:ext cx="877900" cy="493819"/>
        </a:xfrm>
        <a:prstGeom prst="rect">
          <a:avLst/>
        </a:prstGeom>
      </xdr:spPr>
    </xdr:pic>
    <xdr:clientData/>
  </xdr:twoCellAnchor>
  <xdr:twoCellAnchor editAs="oneCell">
    <xdr:from>
      <xdr:col>1</xdr:col>
      <xdr:colOff>114300</xdr:colOff>
      <xdr:row>44</xdr:row>
      <xdr:rowOff>66675</xdr:rowOff>
    </xdr:from>
    <xdr:to>
      <xdr:col>4</xdr:col>
      <xdr:colOff>390525</xdr:colOff>
      <xdr:row>54</xdr:row>
      <xdr:rowOff>151141</xdr:rowOff>
    </xdr:to>
    <xdr:pic>
      <xdr:nvPicPr>
        <xdr:cNvPr id="3" name="Imagem 2">
          <a:extLst>
            <a:ext uri="{FF2B5EF4-FFF2-40B4-BE49-F238E27FC236}">
              <a16:creationId xmlns:a16="http://schemas.microsoft.com/office/drawing/2014/main" xmlns="" id="{5A8A5668-8F70-465B-89DB-C54824B8A140}"/>
            </a:ext>
          </a:extLst>
        </xdr:cNvPr>
        <xdr:cNvPicPr>
          <a:picLocks noChangeAspect="1"/>
        </xdr:cNvPicPr>
      </xdr:nvPicPr>
      <xdr:blipFill>
        <a:blip xmlns:r="http://schemas.openxmlformats.org/officeDocument/2006/relationships" r:embed="rId2"/>
        <a:stretch>
          <a:fillRect/>
        </a:stretch>
      </xdr:blipFill>
      <xdr:spPr>
        <a:xfrm>
          <a:off x="933450" y="8743950"/>
          <a:ext cx="4019550" cy="20847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561975</xdr:colOff>
      <xdr:row>55</xdr:row>
      <xdr:rowOff>66675</xdr:rowOff>
    </xdr:from>
    <xdr:to>
      <xdr:col>7</xdr:col>
      <xdr:colOff>96850</xdr:colOff>
      <xdr:row>57</xdr:row>
      <xdr:rowOff>169969</xdr:rowOff>
    </xdr:to>
    <xdr:pic>
      <xdr:nvPicPr>
        <xdr:cNvPr id="2" name="Imagem 1">
          <a:extLst>
            <a:ext uri="{FF2B5EF4-FFF2-40B4-BE49-F238E27FC236}">
              <a16:creationId xmlns:a16="http://schemas.microsoft.com/office/drawing/2014/main" xmlns="" id="{FF971174-654E-4A7A-B943-46AD40B0D4FB}"/>
            </a:ext>
          </a:extLst>
        </xdr:cNvPr>
        <xdr:cNvPicPr>
          <a:picLocks noChangeAspect="1"/>
        </xdr:cNvPicPr>
      </xdr:nvPicPr>
      <xdr:blipFill>
        <a:blip xmlns:r="http://schemas.openxmlformats.org/officeDocument/2006/relationships" r:embed="rId1"/>
        <a:stretch>
          <a:fillRect/>
        </a:stretch>
      </xdr:blipFill>
      <xdr:spPr>
        <a:xfrm>
          <a:off x="5610225" y="9972675"/>
          <a:ext cx="877900" cy="493819"/>
        </a:xfrm>
        <a:prstGeom prst="rect">
          <a:avLst/>
        </a:prstGeom>
      </xdr:spPr>
    </xdr:pic>
    <xdr:clientData/>
  </xdr:twoCellAnchor>
  <xdr:twoCellAnchor editAs="oneCell">
    <xdr:from>
      <xdr:col>1</xdr:col>
      <xdr:colOff>247650</xdr:colOff>
      <xdr:row>44</xdr:row>
      <xdr:rowOff>66675</xdr:rowOff>
    </xdr:from>
    <xdr:to>
      <xdr:col>5</xdr:col>
      <xdr:colOff>42259</xdr:colOff>
      <xdr:row>54</xdr:row>
      <xdr:rowOff>151438</xdr:rowOff>
    </xdr:to>
    <xdr:pic>
      <xdr:nvPicPr>
        <xdr:cNvPr id="3" name="Imagem 2">
          <a:extLst>
            <a:ext uri="{FF2B5EF4-FFF2-40B4-BE49-F238E27FC236}">
              <a16:creationId xmlns:a16="http://schemas.microsoft.com/office/drawing/2014/main" xmlns="" id="{2DFE059F-EF23-4CAE-BBE3-979E0DD44720}"/>
            </a:ext>
          </a:extLst>
        </xdr:cNvPr>
        <xdr:cNvPicPr>
          <a:picLocks noChangeAspect="1"/>
        </xdr:cNvPicPr>
      </xdr:nvPicPr>
      <xdr:blipFill>
        <a:blip xmlns:r="http://schemas.openxmlformats.org/officeDocument/2006/relationships" r:embed="rId2"/>
        <a:stretch>
          <a:fillRect/>
        </a:stretch>
      </xdr:blipFill>
      <xdr:spPr>
        <a:xfrm>
          <a:off x="1066800" y="8658225"/>
          <a:ext cx="4023709" cy="20850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561975</xdr:colOff>
      <xdr:row>53</xdr:row>
      <xdr:rowOff>66675</xdr:rowOff>
    </xdr:from>
    <xdr:to>
      <xdr:col>7</xdr:col>
      <xdr:colOff>96850</xdr:colOff>
      <xdr:row>55</xdr:row>
      <xdr:rowOff>169969</xdr:rowOff>
    </xdr:to>
    <xdr:pic>
      <xdr:nvPicPr>
        <xdr:cNvPr id="2" name="Imagem 1">
          <a:extLst>
            <a:ext uri="{FF2B5EF4-FFF2-40B4-BE49-F238E27FC236}">
              <a16:creationId xmlns:a16="http://schemas.microsoft.com/office/drawing/2014/main" xmlns="" id="{B006F214-9CFF-43D4-8E0C-10D281922A82}"/>
            </a:ext>
          </a:extLst>
        </xdr:cNvPr>
        <xdr:cNvPicPr>
          <a:picLocks noChangeAspect="1"/>
        </xdr:cNvPicPr>
      </xdr:nvPicPr>
      <xdr:blipFill>
        <a:blip xmlns:r="http://schemas.openxmlformats.org/officeDocument/2006/relationships" r:embed="rId1"/>
        <a:stretch>
          <a:fillRect/>
        </a:stretch>
      </xdr:blipFill>
      <xdr:spPr>
        <a:xfrm>
          <a:off x="5610225" y="9715500"/>
          <a:ext cx="877900" cy="493819"/>
        </a:xfrm>
        <a:prstGeom prst="rect">
          <a:avLst/>
        </a:prstGeom>
      </xdr:spPr>
    </xdr:pic>
    <xdr:clientData/>
  </xdr:twoCellAnchor>
  <xdr:twoCellAnchor editAs="oneCell">
    <xdr:from>
      <xdr:col>0</xdr:col>
      <xdr:colOff>723900</xdr:colOff>
      <xdr:row>25</xdr:row>
      <xdr:rowOff>95250</xdr:rowOff>
    </xdr:from>
    <xdr:to>
      <xdr:col>5</xdr:col>
      <xdr:colOff>389936</xdr:colOff>
      <xdr:row>43</xdr:row>
      <xdr:rowOff>132901</xdr:rowOff>
    </xdr:to>
    <xdr:pic>
      <xdr:nvPicPr>
        <xdr:cNvPr id="4" name="Imagem 3">
          <a:extLst>
            <a:ext uri="{FF2B5EF4-FFF2-40B4-BE49-F238E27FC236}">
              <a16:creationId xmlns:a16="http://schemas.microsoft.com/office/drawing/2014/main" xmlns="" id="{30556130-CA78-4D26-8663-1B667CE20A66}"/>
            </a:ext>
          </a:extLst>
        </xdr:cNvPr>
        <xdr:cNvPicPr>
          <a:picLocks noChangeAspect="1"/>
        </xdr:cNvPicPr>
      </xdr:nvPicPr>
      <xdr:blipFill>
        <a:blip xmlns:r="http://schemas.openxmlformats.org/officeDocument/2006/relationships" r:embed="rId2"/>
        <a:stretch>
          <a:fillRect/>
        </a:stretch>
      </xdr:blipFill>
      <xdr:spPr>
        <a:xfrm>
          <a:off x="723900" y="4848225"/>
          <a:ext cx="4714286" cy="35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561975</xdr:colOff>
      <xdr:row>53</xdr:row>
      <xdr:rowOff>66675</xdr:rowOff>
    </xdr:from>
    <xdr:to>
      <xdr:col>7</xdr:col>
      <xdr:colOff>96850</xdr:colOff>
      <xdr:row>55</xdr:row>
      <xdr:rowOff>169969</xdr:rowOff>
    </xdr:to>
    <xdr:pic>
      <xdr:nvPicPr>
        <xdr:cNvPr id="2" name="Imagem 1">
          <a:extLst>
            <a:ext uri="{FF2B5EF4-FFF2-40B4-BE49-F238E27FC236}">
              <a16:creationId xmlns:a16="http://schemas.microsoft.com/office/drawing/2014/main" xmlns="" id="{66D9A1C1-1ECA-4772-9924-44D507DE7823}"/>
            </a:ext>
          </a:extLst>
        </xdr:cNvPr>
        <xdr:cNvPicPr>
          <a:picLocks noChangeAspect="1"/>
        </xdr:cNvPicPr>
      </xdr:nvPicPr>
      <xdr:blipFill>
        <a:blip xmlns:r="http://schemas.openxmlformats.org/officeDocument/2006/relationships" r:embed="rId1"/>
        <a:stretch>
          <a:fillRect/>
        </a:stretch>
      </xdr:blipFill>
      <xdr:spPr>
        <a:xfrm>
          <a:off x="5610225" y="9715500"/>
          <a:ext cx="877900" cy="493819"/>
        </a:xfrm>
        <a:prstGeom prst="rect">
          <a:avLst/>
        </a:prstGeom>
      </xdr:spPr>
    </xdr:pic>
    <xdr:clientData/>
  </xdr:twoCellAnchor>
  <xdr:twoCellAnchor editAs="oneCell">
    <xdr:from>
      <xdr:col>0</xdr:col>
      <xdr:colOff>666750</xdr:colOff>
      <xdr:row>21</xdr:row>
      <xdr:rowOff>95250</xdr:rowOff>
    </xdr:from>
    <xdr:to>
      <xdr:col>5</xdr:col>
      <xdr:colOff>485167</xdr:colOff>
      <xdr:row>41</xdr:row>
      <xdr:rowOff>113808</xdr:rowOff>
    </xdr:to>
    <xdr:pic>
      <xdr:nvPicPr>
        <xdr:cNvPr id="5" name="Imagem 4">
          <a:extLst>
            <a:ext uri="{FF2B5EF4-FFF2-40B4-BE49-F238E27FC236}">
              <a16:creationId xmlns:a16="http://schemas.microsoft.com/office/drawing/2014/main" xmlns="" id="{35157551-FE28-47AA-9852-A68E18AE8C69}"/>
            </a:ext>
          </a:extLst>
        </xdr:cNvPr>
        <xdr:cNvPicPr>
          <a:picLocks noChangeAspect="1"/>
        </xdr:cNvPicPr>
      </xdr:nvPicPr>
      <xdr:blipFill>
        <a:blip xmlns:r="http://schemas.openxmlformats.org/officeDocument/2006/relationships" r:embed="rId2"/>
        <a:stretch>
          <a:fillRect/>
        </a:stretch>
      </xdr:blipFill>
      <xdr:spPr>
        <a:xfrm>
          <a:off x="666750" y="3924300"/>
          <a:ext cx="4866667" cy="3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cuments\00%20Obras%20Pascoal%202021%202022\35%20-%20MVP%20-%20TCE\Medi&#231;&#245;es\BM07\Memorias%20de%20calculo%20&#193;REAS%20BM06%20re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35%20-%20MVP%20-%20TCE\Medi&#231;&#245;es\BM08\Memorias%20de%20calculo%20&#193;REAS%20BM07%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row r="21">
          <cell r="K21">
            <v>49.22</v>
          </cell>
        </row>
      </sheetData>
      <sheetData sheetId="1">
        <row r="38">
          <cell r="C38">
            <v>91.417500000000004</v>
          </cell>
        </row>
        <row r="39">
          <cell r="C39">
            <v>170.01200000000003</v>
          </cell>
        </row>
        <row r="40">
          <cell r="C40">
            <v>133.50800000000001</v>
          </cell>
        </row>
        <row r="41">
          <cell r="C41">
            <v>538.995</v>
          </cell>
        </row>
        <row r="42">
          <cell r="C42">
            <v>133.50800000000001</v>
          </cell>
        </row>
        <row r="43">
          <cell r="C43">
            <v>170.01200000000003</v>
          </cell>
        </row>
        <row r="44">
          <cell r="C44">
            <v>91.417500000000004</v>
          </cell>
        </row>
        <row r="45">
          <cell r="C45">
            <v>150.52000000000001</v>
          </cell>
        </row>
        <row r="46">
          <cell r="C46">
            <v>73.378500000000003</v>
          </cell>
        </row>
        <row r="47">
          <cell r="C47">
            <v>45.49</v>
          </cell>
        </row>
        <row r="48">
          <cell r="C48">
            <v>292.00880000000001</v>
          </cell>
        </row>
        <row r="49">
          <cell r="C49">
            <v>158.72</v>
          </cell>
        </row>
        <row r="50">
          <cell r="C50">
            <v>77.38</v>
          </cell>
        </row>
      </sheetData>
      <sheetData sheetId="2" refreshError="1"/>
      <sheetData sheetId="3" refreshError="1"/>
      <sheetData sheetId="4" refreshError="1"/>
      <sheetData sheetId="5" refreshError="1"/>
      <sheetData sheetId="6">
        <row r="15">
          <cell r="C15">
            <v>91.417500000000004</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row r="4">
          <cell r="M4">
            <v>13.23</v>
          </cell>
        </row>
        <row r="11">
          <cell r="N11">
            <v>15.29</v>
          </cell>
        </row>
        <row r="13">
          <cell r="M13">
            <v>15.49</v>
          </cell>
        </row>
        <row r="14">
          <cell r="M14">
            <v>13.23</v>
          </cell>
        </row>
        <row r="15">
          <cell r="M15">
            <v>26.5</v>
          </cell>
        </row>
        <row r="16">
          <cell r="M16">
            <v>6.54</v>
          </cell>
        </row>
        <row r="17">
          <cell r="K17">
            <v>14.342999999999998</v>
          </cell>
        </row>
        <row r="18">
          <cell r="M18">
            <v>23.74</v>
          </cell>
        </row>
        <row r="19">
          <cell r="M19">
            <v>5.33</v>
          </cell>
        </row>
        <row r="20">
          <cell r="M20">
            <v>2.5299999999999998</v>
          </cell>
        </row>
        <row r="21">
          <cell r="L21">
            <v>20.16</v>
          </cell>
        </row>
        <row r="22">
          <cell r="K22">
            <v>288.44</v>
          </cell>
          <cell r="M22">
            <v>31.04</v>
          </cell>
        </row>
        <row r="23">
          <cell r="K23">
            <v>70.260000000000005</v>
          </cell>
        </row>
        <row r="25">
          <cell r="K25">
            <v>67.13</v>
          </cell>
        </row>
        <row r="28">
          <cell r="K28">
            <v>26.95</v>
          </cell>
        </row>
        <row r="32">
          <cell r="K32">
            <v>124.91</v>
          </cell>
        </row>
      </sheetData>
      <sheetData sheetId="1">
        <row r="48">
          <cell r="C48">
            <v>292.00880000000001</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U21"/>
  <sheetViews>
    <sheetView showGridLines="0" tabSelected="1" view="pageBreakPreview" zoomScale="66" zoomScaleSheetLayoutView="66" workbookViewId="0">
      <selection activeCell="H23" sqref="H23"/>
    </sheetView>
  </sheetViews>
  <sheetFormatPr defaultRowHeight="16.5"/>
  <cols>
    <col min="1" max="1" width="5" style="2" customWidth="1"/>
    <col min="2" max="2" width="50.85546875" style="3" customWidth="1"/>
    <col min="3" max="3" width="7.7109375" style="1" bestFit="1" customWidth="1"/>
    <col min="4" max="4" width="16.140625" style="4" customWidth="1"/>
    <col min="5" max="5" width="16" style="5" customWidth="1"/>
    <col min="6" max="6" width="19.42578125" style="3" customWidth="1"/>
    <col min="7" max="7" width="12.140625" style="6" bestFit="1" customWidth="1"/>
    <col min="8" max="8" width="18.28515625" style="7" bestFit="1" customWidth="1"/>
    <col min="9" max="9" width="12.140625" style="7" bestFit="1" customWidth="1"/>
    <col min="10" max="10" width="18.5703125" style="7" bestFit="1" customWidth="1"/>
    <col min="11" max="11" width="11.140625" style="7" bestFit="1" customWidth="1"/>
    <col min="12" max="12" width="20.140625" style="2" bestFit="1" customWidth="1"/>
    <col min="13" max="13" width="10.140625" style="2" bestFit="1" customWidth="1"/>
    <col min="14" max="14" width="13.140625" style="2" hidden="1" customWidth="1"/>
    <col min="15" max="15" width="10.140625" style="2" hidden="1" customWidth="1"/>
    <col min="16" max="16" width="10.7109375" style="2" hidden="1" customWidth="1"/>
    <col min="17" max="19" width="9.140625" style="2" hidden="1" customWidth="1"/>
    <col min="20" max="20" width="13.28515625" style="2" hidden="1" customWidth="1"/>
    <col min="21" max="21" width="17.7109375" style="2" hidden="1" customWidth="1"/>
    <col min="22" max="185" width="8.85546875" style="2"/>
    <col min="186" max="186" width="11.85546875" style="2" customWidth="1"/>
    <col min="187" max="187" width="49.7109375" style="2" customWidth="1"/>
    <col min="188" max="188" width="9.85546875" style="2" customWidth="1"/>
    <col min="189" max="189" width="15.140625" style="2" customWidth="1"/>
    <col min="190" max="193" width="0" style="2" hidden="1" customWidth="1"/>
    <col min="194" max="194" width="14.28515625" style="2" bestFit="1" customWidth="1"/>
    <col min="195" max="195" width="15.5703125" style="2" bestFit="1" customWidth="1"/>
    <col min="196" max="196" width="19.42578125" style="2" bestFit="1" customWidth="1"/>
    <col min="197" max="197" width="15.85546875" style="2" bestFit="1" customWidth="1"/>
    <col min="198" max="198" width="0" style="2" hidden="1" customWidth="1"/>
    <col min="199" max="199" width="13.28515625" style="2" bestFit="1" customWidth="1"/>
    <col min="200" max="441" width="8.85546875" style="2"/>
    <col min="442" max="442" width="11.85546875" style="2" customWidth="1"/>
    <col min="443" max="443" width="49.7109375" style="2" customWidth="1"/>
    <col min="444" max="444" width="9.85546875" style="2" customWidth="1"/>
    <col min="445" max="445" width="15.140625" style="2" customWidth="1"/>
    <col min="446" max="449" width="0" style="2" hidden="1" customWidth="1"/>
    <col min="450" max="450" width="14.28515625" style="2" bestFit="1" customWidth="1"/>
    <col min="451" max="451" width="15.5703125" style="2" bestFit="1" customWidth="1"/>
    <col min="452" max="452" width="19.42578125" style="2" bestFit="1" customWidth="1"/>
    <col min="453" max="453" width="15.85546875" style="2" bestFit="1" customWidth="1"/>
    <col min="454" max="454" width="0" style="2" hidden="1" customWidth="1"/>
    <col min="455" max="455" width="13.28515625" style="2" bestFit="1" customWidth="1"/>
    <col min="456" max="697" width="8.85546875" style="2"/>
    <col min="698" max="698" width="11.85546875" style="2" customWidth="1"/>
    <col min="699" max="699" width="49.7109375" style="2" customWidth="1"/>
    <col min="700" max="700" width="9.85546875" style="2" customWidth="1"/>
    <col min="701" max="701" width="15.140625" style="2" customWidth="1"/>
    <col min="702" max="705" width="0" style="2" hidden="1" customWidth="1"/>
    <col min="706" max="706" width="14.28515625" style="2" bestFit="1" customWidth="1"/>
    <col min="707" max="707" width="15.5703125" style="2" bestFit="1" customWidth="1"/>
    <col min="708" max="708" width="19.42578125" style="2" bestFit="1" customWidth="1"/>
    <col min="709" max="709" width="15.85546875" style="2" bestFit="1" customWidth="1"/>
    <col min="710" max="710" width="0" style="2" hidden="1" customWidth="1"/>
    <col min="711" max="711" width="13.28515625" style="2" bestFit="1" customWidth="1"/>
    <col min="712" max="953" width="8.85546875" style="2"/>
    <col min="954" max="954" width="11.85546875" style="2" customWidth="1"/>
    <col min="955" max="955" width="49.7109375" style="2" customWidth="1"/>
    <col min="956" max="956" width="9.85546875" style="2" customWidth="1"/>
    <col min="957" max="957" width="15.140625" style="2" customWidth="1"/>
    <col min="958" max="961" width="0" style="2" hidden="1" customWidth="1"/>
    <col min="962" max="962" width="14.28515625" style="2" bestFit="1" customWidth="1"/>
    <col min="963" max="963" width="15.5703125" style="2" bestFit="1" customWidth="1"/>
    <col min="964" max="964" width="19.42578125" style="2" bestFit="1" customWidth="1"/>
    <col min="965" max="965" width="15.85546875" style="2" bestFit="1" customWidth="1"/>
    <col min="966" max="966" width="0" style="2" hidden="1" customWidth="1"/>
    <col min="967" max="967" width="13.28515625" style="2" bestFit="1" customWidth="1"/>
    <col min="968" max="1209" width="8.85546875" style="2"/>
    <col min="1210" max="1210" width="11.85546875" style="2" customWidth="1"/>
    <col min="1211" max="1211" width="49.7109375" style="2" customWidth="1"/>
    <col min="1212" max="1212" width="9.85546875" style="2" customWidth="1"/>
    <col min="1213" max="1213" width="15.140625" style="2" customWidth="1"/>
    <col min="1214" max="1217" width="0" style="2" hidden="1" customWidth="1"/>
    <col min="1218" max="1218" width="14.28515625" style="2" bestFit="1" customWidth="1"/>
    <col min="1219" max="1219" width="15.5703125" style="2" bestFit="1" customWidth="1"/>
    <col min="1220" max="1220" width="19.42578125" style="2" bestFit="1" customWidth="1"/>
    <col min="1221" max="1221" width="15.85546875" style="2" bestFit="1" customWidth="1"/>
    <col min="1222" max="1222" width="0" style="2" hidden="1" customWidth="1"/>
    <col min="1223" max="1223" width="13.28515625" style="2" bestFit="1" customWidth="1"/>
    <col min="1224" max="1465" width="8.85546875" style="2"/>
    <col min="1466" max="1466" width="11.85546875" style="2" customWidth="1"/>
    <col min="1467" max="1467" width="49.7109375" style="2" customWidth="1"/>
    <col min="1468" max="1468" width="9.85546875" style="2" customWidth="1"/>
    <col min="1469" max="1469" width="15.140625" style="2" customWidth="1"/>
    <col min="1470" max="1473" width="0" style="2" hidden="1" customWidth="1"/>
    <col min="1474" max="1474" width="14.28515625" style="2" bestFit="1" customWidth="1"/>
    <col min="1475" max="1475" width="15.5703125" style="2" bestFit="1" customWidth="1"/>
    <col min="1476" max="1476" width="19.42578125" style="2" bestFit="1" customWidth="1"/>
    <col min="1477" max="1477" width="15.85546875" style="2" bestFit="1" customWidth="1"/>
    <col min="1478" max="1478" width="0" style="2" hidden="1" customWidth="1"/>
    <col min="1479" max="1479" width="13.28515625" style="2" bestFit="1" customWidth="1"/>
    <col min="1480" max="1721" width="8.85546875" style="2"/>
    <col min="1722" max="1722" width="11.85546875" style="2" customWidth="1"/>
    <col min="1723" max="1723" width="49.7109375" style="2" customWidth="1"/>
    <col min="1724" max="1724" width="9.85546875" style="2" customWidth="1"/>
    <col min="1725" max="1725" width="15.140625" style="2" customWidth="1"/>
    <col min="1726" max="1729" width="0" style="2" hidden="1" customWidth="1"/>
    <col min="1730" max="1730" width="14.28515625" style="2" bestFit="1" customWidth="1"/>
    <col min="1731" max="1731" width="15.5703125" style="2" bestFit="1" customWidth="1"/>
    <col min="1732" max="1732" width="19.42578125" style="2" bestFit="1" customWidth="1"/>
    <col min="1733" max="1733" width="15.85546875" style="2" bestFit="1" customWidth="1"/>
    <col min="1734" max="1734" width="0" style="2" hidden="1" customWidth="1"/>
    <col min="1735" max="1735" width="13.28515625" style="2" bestFit="1" customWidth="1"/>
    <col min="1736" max="1977" width="8.85546875" style="2"/>
    <col min="1978" max="1978" width="11.85546875" style="2" customWidth="1"/>
    <col min="1979" max="1979" width="49.7109375" style="2" customWidth="1"/>
    <col min="1980" max="1980" width="9.85546875" style="2" customWidth="1"/>
    <col min="1981" max="1981" width="15.140625" style="2" customWidth="1"/>
    <col min="1982" max="1985" width="0" style="2" hidden="1" customWidth="1"/>
    <col min="1986" max="1986" width="14.28515625" style="2" bestFit="1" customWidth="1"/>
    <col min="1987" max="1987" width="15.5703125" style="2" bestFit="1" customWidth="1"/>
    <col min="1988" max="1988" width="19.42578125" style="2" bestFit="1" customWidth="1"/>
    <col min="1989" max="1989" width="15.85546875" style="2" bestFit="1" customWidth="1"/>
    <col min="1990" max="1990" width="0" style="2" hidden="1" customWidth="1"/>
    <col min="1991" max="1991" width="13.28515625" style="2" bestFit="1" customWidth="1"/>
    <col min="1992" max="2233" width="8.85546875" style="2"/>
    <col min="2234" max="2234" width="11.85546875" style="2" customWidth="1"/>
    <col min="2235" max="2235" width="49.7109375" style="2" customWidth="1"/>
    <col min="2236" max="2236" width="9.85546875" style="2" customWidth="1"/>
    <col min="2237" max="2237" width="15.140625" style="2" customWidth="1"/>
    <col min="2238" max="2241" width="0" style="2" hidden="1" customWidth="1"/>
    <col min="2242" max="2242" width="14.28515625" style="2" bestFit="1" customWidth="1"/>
    <col min="2243" max="2243" width="15.5703125" style="2" bestFit="1" customWidth="1"/>
    <col min="2244" max="2244" width="19.42578125" style="2" bestFit="1" customWidth="1"/>
    <col min="2245" max="2245" width="15.85546875" style="2" bestFit="1" customWidth="1"/>
    <col min="2246" max="2246" width="0" style="2" hidden="1" customWidth="1"/>
    <col min="2247" max="2247" width="13.28515625" style="2" bestFit="1" customWidth="1"/>
    <col min="2248" max="2489" width="8.85546875" style="2"/>
    <col min="2490" max="2490" width="11.85546875" style="2" customWidth="1"/>
    <col min="2491" max="2491" width="49.7109375" style="2" customWidth="1"/>
    <col min="2492" max="2492" width="9.85546875" style="2" customWidth="1"/>
    <col min="2493" max="2493" width="15.140625" style="2" customWidth="1"/>
    <col min="2494" max="2497" width="0" style="2" hidden="1" customWidth="1"/>
    <col min="2498" max="2498" width="14.28515625" style="2" bestFit="1" customWidth="1"/>
    <col min="2499" max="2499" width="15.5703125" style="2" bestFit="1" customWidth="1"/>
    <col min="2500" max="2500" width="19.42578125" style="2" bestFit="1" customWidth="1"/>
    <col min="2501" max="2501" width="15.85546875" style="2" bestFit="1" customWidth="1"/>
    <col min="2502" max="2502" width="0" style="2" hidden="1" customWidth="1"/>
    <col min="2503" max="2503" width="13.28515625" style="2" bestFit="1" customWidth="1"/>
    <col min="2504" max="2745" width="8.85546875" style="2"/>
    <col min="2746" max="2746" width="11.85546875" style="2" customWidth="1"/>
    <col min="2747" max="2747" width="49.7109375" style="2" customWidth="1"/>
    <col min="2748" max="2748" width="9.85546875" style="2" customWidth="1"/>
    <col min="2749" max="2749" width="15.140625" style="2" customWidth="1"/>
    <col min="2750" max="2753" width="0" style="2" hidden="1" customWidth="1"/>
    <col min="2754" max="2754" width="14.28515625" style="2" bestFit="1" customWidth="1"/>
    <col min="2755" max="2755" width="15.5703125" style="2" bestFit="1" customWidth="1"/>
    <col min="2756" max="2756" width="19.42578125" style="2" bestFit="1" customWidth="1"/>
    <col min="2757" max="2757" width="15.85546875" style="2" bestFit="1" customWidth="1"/>
    <col min="2758" max="2758" width="0" style="2" hidden="1" customWidth="1"/>
    <col min="2759" max="2759" width="13.28515625" style="2" bestFit="1" customWidth="1"/>
    <col min="2760" max="3001" width="8.85546875" style="2"/>
    <col min="3002" max="3002" width="11.85546875" style="2" customWidth="1"/>
    <col min="3003" max="3003" width="49.7109375" style="2" customWidth="1"/>
    <col min="3004" max="3004" width="9.85546875" style="2" customWidth="1"/>
    <col min="3005" max="3005" width="15.140625" style="2" customWidth="1"/>
    <col min="3006" max="3009" width="0" style="2" hidden="1" customWidth="1"/>
    <col min="3010" max="3010" width="14.28515625" style="2" bestFit="1" customWidth="1"/>
    <col min="3011" max="3011" width="15.5703125" style="2" bestFit="1" customWidth="1"/>
    <col min="3012" max="3012" width="19.42578125" style="2" bestFit="1" customWidth="1"/>
    <col min="3013" max="3013" width="15.85546875" style="2" bestFit="1" customWidth="1"/>
    <col min="3014" max="3014" width="0" style="2" hidden="1" customWidth="1"/>
    <col min="3015" max="3015" width="13.28515625" style="2" bestFit="1" customWidth="1"/>
    <col min="3016" max="3257" width="8.85546875" style="2"/>
    <col min="3258" max="3258" width="11.85546875" style="2" customWidth="1"/>
    <col min="3259" max="3259" width="49.7109375" style="2" customWidth="1"/>
    <col min="3260" max="3260" width="9.85546875" style="2" customWidth="1"/>
    <col min="3261" max="3261" width="15.140625" style="2" customWidth="1"/>
    <col min="3262" max="3265" width="0" style="2" hidden="1" customWidth="1"/>
    <col min="3266" max="3266" width="14.28515625" style="2" bestFit="1" customWidth="1"/>
    <col min="3267" max="3267" width="15.5703125" style="2" bestFit="1" customWidth="1"/>
    <col min="3268" max="3268" width="19.42578125" style="2" bestFit="1" customWidth="1"/>
    <col min="3269" max="3269" width="15.85546875" style="2" bestFit="1" customWidth="1"/>
    <col min="3270" max="3270" width="0" style="2" hidden="1" customWidth="1"/>
    <col min="3271" max="3271" width="13.28515625" style="2" bestFit="1" customWidth="1"/>
    <col min="3272" max="3513" width="8.85546875" style="2"/>
    <col min="3514" max="3514" width="11.85546875" style="2" customWidth="1"/>
    <col min="3515" max="3515" width="49.7109375" style="2" customWidth="1"/>
    <col min="3516" max="3516" width="9.85546875" style="2" customWidth="1"/>
    <col min="3517" max="3517" width="15.140625" style="2" customWidth="1"/>
    <col min="3518" max="3521" width="0" style="2" hidden="1" customWidth="1"/>
    <col min="3522" max="3522" width="14.28515625" style="2" bestFit="1" customWidth="1"/>
    <col min="3523" max="3523" width="15.5703125" style="2" bestFit="1" customWidth="1"/>
    <col min="3524" max="3524" width="19.42578125" style="2" bestFit="1" customWidth="1"/>
    <col min="3525" max="3525" width="15.85546875" style="2" bestFit="1" customWidth="1"/>
    <col min="3526" max="3526" width="0" style="2" hidden="1" customWidth="1"/>
    <col min="3527" max="3527" width="13.28515625" style="2" bestFit="1" customWidth="1"/>
    <col min="3528" max="3769" width="8.85546875" style="2"/>
    <col min="3770" max="3770" width="11.85546875" style="2" customWidth="1"/>
    <col min="3771" max="3771" width="49.7109375" style="2" customWidth="1"/>
    <col min="3772" max="3772" width="9.85546875" style="2" customWidth="1"/>
    <col min="3773" max="3773" width="15.140625" style="2" customWidth="1"/>
    <col min="3774" max="3777" width="0" style="2" hidden="1" customWidth="1"/>
    <col min="3778" max="3778" width="14.28515625" style="2" bestFit="1" customWidth="1"/>
    <col min="3779" max="3779" width="15.5703125" style="2" bestFit="1" customWidth="1"/>
    <col min="3780" max="3780" width="19.42578125" style="2" bestFit="1" customWidth="1"/>
    <col min="3781" max="3781" width="15.85546875" style="2" bestFit="1" customWidth="1"/>
    <col min="3782" max="3782" width="0" style="2" hidden="1" customWidth="1"/>
    <col min="3783" max="3783" width="13.28515625" style="2" bestFit="1" customWidth="1"/>
    <col min="3784" max="4025" width="8.85546875" style="2"/>
    <col min="4026" max="4026" width="11.85546875" style="2" customWidth="1"/>
    <col min="4027" max="4027" width="49.7109375" style="2" customWidth="1"/>
    <col min="4028" max="4028" width="9.85546875" style="2" customWidth="1"/>
    <col min="4029" max="4029" width="15.140625" style="2" customWidth="1"/>
    <col min="4030" max="4033" width="0" style="2" hidden="1" customWidth="1"/>
    <col min="4034" max="4034" width="14.28515625" style="2" bestFit="1" customWidth="1"/>
    <col min="4035" max="4035" width="15.5703125" style="2" bestFit="1" customWidth="1"/>
    <col min="4036" max="4036" width="19.42578125" style="2" bestFit="1" customWidth="1"/>
    <col min="4037" max="4037" width="15.85546875" style="2" bestFit="1" customWidth="1"/>
    <col min="4038" max="4038" width="0" style="2" hidden="1" customWidth="1"/>
    <col min="4039" max="4039" width="13.28515625" style="2" bestFit="1" customWidth="1"/>
    <col min="4040" max="4281" width="8.85546875" style="2"/>
    <col min="4282" max="4282" width="11.85546875" style="2" customWidth="1"/>
    <col min="4283" max="4283" width="49.7109375" style="2" customWidth="1"/>
    <col min="4284" max="4284" width="9.85546875" style="2" customWidth="1"/>
    <col min="4285" max="4285" width="15.140625" style="2" customWidth="1"/>
    <col min="4286" max="4289" width="0" style="2" hidden="1" customWidth="1"/>
    <col min="4290" max="4290" width="14.28515625" style="2" bestFit="1" customWidth="1"/>
    <col min="4291" max="4291" width="15.5703125" style="2" bestFit="1" customWidth="1"/>
    <col min="4292" max="4292" width="19.42578125" style="2" bestFit="1" customWidth="1"/>
    <col min="4293" max="4293" width="15.85546875" style="2" bestFit="1" customWidth="1"/>
    <col min="4294" max="4294" width="0" style="2" hidden="1" customWidth="1"/>
    <col min="4295" max="4295" width="13.28515625" style="2" bestFit="1" customWidth="1"/>
    <col min="4296" max="4537" width="8.85546875" style="2"/>
    <col min="4538" max="4538" width="11.85546875" style="2" customWidth="1"/>
    <col min="4539" max="4539" width="49.7109375" style="2" customWidth="1"/>
    <col min="4540" max="4540" width="9.85546875" style="2" customWidth="1"/>
    <col min="4541" max="4541" width="15.140625" style="2" customWidth="1"/>
    <col min="4542" max="4545" width="0" style="2" hidden="1" customWidth="1"/>
    <col min="4546" max="4546" width="14.28515625" style="2" bestFit="1" customWidth="1"/>
    <col min="4547" max="4547" width="15.5703125" style="2" bestFit="1" customWidth="1"/>
    <col min="4548" max="4548" width="19.42578125" style="2" bestFit="1" customWidth="1"/>
    <col min="4549" max="4549" width="15.85546875" style="2" bestFit="1" customWidth="1"/>
    <col min="4550" max="4550" width="0" style="2" hidden="1" customWidth="1"/>
    <col min="4551" max="4551" width="13.28515625" style="2" bestFit="1" customWidth="1"/>
    <col min="4552" max="4793" width="8.85546875" style="2"/>
    <col min="4794" max="4794" width="11.85546875" style="2" customWidth="1"/>
    <col min="4795" max="4795" width="49.7109375" style="2" customWidth="1"/>
    <col min="4796" max="4796" width="9.85546875" style="2" customWidth="1"/>
    <col min="4797" max="4797" width="15.140625" style="2" customWidth="1"/>
    <col min="4798" max="4801" width="0" style="2" hidden="1" customWidth="1"/>
    <col min="4802" max="4802" width="14.28515625" style="2" bestFit="1" customWidth="1"/>
    <col min="4803" max="4803" width="15.5703125" style="2" bestFit="1" customWidth="1"/>
    <col min="4804" max="4804" width="19.42578125" style="2" bestFit="1" customWidth="1"/>
    <col min="4805" max="4805" width="15.85546875" style="2" bestFit="1" customWidth="1"/>
    <col min="4806" max="4806" width="0" style="2" hidden="1" customWidth="1"/>
    <col min="4807" max="4807" width="13.28515625" style="2" bestFit="1" customWidth="1"/>
    <col min="4808" max="5049" width="8.85546875" style="2"/>
    <col min="5050" max="5050" width="11.85546875" style="2" customWidth="1"/>
    <col min="5051" max="5051" width="49.7109375" style="2" customWidth="1"/>
    <col min="5052" max="5052" width="9.85546875" style="2" customWidth="1"/>
    <col min="5053" max="5053" width="15.140625" style="2" customWidth="1"/>
    <col min="5054" max="5057" width="0" style="2" hidden="1" customWidth="1"/>
    <col min="5058" max="5058" width="14.28515625" style="2" bestFit="1" customWidth="1"/>
    <col min="5059" max="5059" width="15.5703125" style="2" bestFit="1" customWidth="1"/>
    <col min="5060" max="5060" width="19.42578125" style="2" bestFit="1" customWidth="1"/>
    <col min="5061" max="5061" width="15.85546875" style="2" bestFit="1" customWidth="1"/>
    <col min="5062" max="5062" width="0" style="2" hidden="1" customWidth="1"/>
    <col min="5063" max="5063" width="13.28515625" style="2" bestFit="1" customWidth="1"/>
    <col min="5064" max="5305" width="8.85546875" style="2"/>
    <col min="5306" max="5306" width="11.85546875" style="2" customWidth="1"/>
    <col min="5307" max="5307" width="49.7109375" style="2" customWidth="1"/>
    <col min="5308" max="5308" width="9.85546875" style="2" customWidth="1"/>
    <col min="5309" max="5309" width="15.140625" style="2" customWidth="1"/>
    <col min="5310" max="5313" width="0" style="2" hidden="1" customWidth="1"/>
    <col min="5314" max="5314" width="14.28515625" style="2" bestFit="1" customWidth="1"/>
    <col min="5315" max="5315" width="15.5703125" style="2" bestFit="1" customWidth="1"/>
    <col min="5316" max="5316" width="19.42578125" style="2" bestFit="1" customWidth="1"/>
    <col min="5317" max="5317" width="15.85546875" style="2" bestFit="1" customWidth="1"/>
    <col min="5318" max="5318" width="0" style="2" hidden="1" customWidth="1"/>
    <col min="5319" max="5319" width="13.28515625" style="2" bestFit="1" customWidth="1"/>
    <col min="5320" max="5561" width="8.85546875" style="2"/>
    <col min="5562" max="5562" width="11.85546875" style="2" customWidth="1"/>
    <col min="5563" max="5563" width="49.7109375" style="2" customWidth="1"/>
    <col min="5564" max="5564" width="9.85546875" style="2" customWidth="1"/>
    <col min="5565" max="5565" width="15.140625" style="2" customWidth="1"/>
    <col min="5566" max="5569" width="0" style="2" hidden="1" customWidth="1"/>
    <col min="5570" max="5570" width="14.28515625" style="2" bestFit="1" customWidth="1"/>
    <col min="5571" max="5571" width="15.5703125" style="2" bestFit="1" customWidth="1"/>
    <col min="5572" max="5572" width="19.42578125" style="2" bestFit="1" customWidth="1"/>
    <col min="5573" max="5573" width="15.85546875" style="2" bestFit="1" customWidth="1"/>
    <col min="5574" max="5574" width="0" style="2" hidden="1" customWidth="1"/>
    <col min="5575" max="5575" width="13.28515625" style="2" bestFit="1" customWidth="1"/>
    <col min="5576" max="5817" width="8.85546875" style="2"/>
    <col min="5818" max="5818" width="11.85546875" style="2" customWidth="1"/>
    <col min="5819" max="5819" width="49.7109375" style="2" customWidth="1"/>
    <col min="5820" max="5820" width="9.85546875" style="2" customWidth="1"/>
    <col min="5821" max="5821" width="15.140625" style="2" customWidth="1"/>
    <col min="5822" max="5825" width="0" style="2" hidden="1" customWidth="1"/>
    <col min="5826" max="5826" width="14.28515625" style="2" bestFit="1" customWidth="1"/>
    <col min="5827" max="5827" width="15.5703125" style="2" bestFit="1" customWidth="1"/>
    <col min="5828" max="5828" width="19.42578125" style="2" bestFit="1" customWidth="1"/>
    <col min="5829" max="5829" width="15.85546875" style="2" bestFit="1" customWidth="1"/>
    <col min="5830" max="5830" width="0" style="2" hidden="1" customWidth="1"/>
    <col min="5831" max="5831" width="13.28515625" style="2" bestFit="1" customWidth="1"/>
    <col min="5832" max="6073" width="8.85546875" style="2"/>
    <col min="6074" max="6074" width="11.85546875" style="2" customWidth="1"/>
    <col min="6075" max="6075" width="49.7109375" style="2" customWidth="1"/>
    <col min="6076" max="6076" width="9.85546875" style="2" customWidth="1"/>
    <col min="6077" max="6077" width="15.140625" style="2" customWidth="1"/>
    <col min="6078" max="6081" width="0" style="2" hidden="1" customWidth="1"/>
    <col min="6082" max="6082" width="14.28515625" style="2" bestFit="1" customWidth="1"/>
    <col min="6083" max="6083" width="15.5703125" style="2" bestFit="1" customWidth="1"/>
    <col min="6084" max="6084" width="19.42578125" style="2" bestFit="1" customWidth="1"/>
    <col min="6085" max="6085" width="15.85546875" style="2" bestFit="1" customWidth="1"/>
    <col min="6086" max="6086" width="0" style="2" hidden="1" customWidth="1"/>
    <col min="6087" max="6087" width="13.28515625" style="2" bestFit="1" customWidth="1"/>
    <col min="6088" max="6329" width="8.85546875" style="2"/>
    <col min="6330" max="6330" width="11.85546875" style="2" customWidth="1"/>
    <col min="6331" max="6331" width="49.7109375" style="2" customWidth="1"/>
    <col min="6332" max="6332" width="9.85546875" style="2" customWidth="1"/>
    <col min="6333" max="6333" width="15.140625" style="2" customWidth="1"/>
    <col min="6334" max="6337" width="0" style="2" hidden="1" customWidth="1"/>
    <col min="6338" max="6338" width="14.28515625" style="2" bestFit="1" customWidth="1"/>
    <col min="6339" max="6339" width="15.5703125" style="2" bestFit="1" customWidth="1"/>
    <col min="6340" max="6340" width="19.42578125" style="2" bestFit="1" customWidth="1"/>
    <col min="6341" max="6341" width="15.85546875" style="2" bestFit="1" customWidth="1"/>
    <col min="6342" max="6342" width="0" style="2" hidden="1" customWidth="1"/>
    <col min="6343" max="6343" width="13.28515625" style="2" bestFit="1" customWidth="1"/>
    <col min="6344" max="6585" width="8.85546875" style="2"/>
    <col min="6586" max="6586" width="11.85546875" style="2" customWidth="1"/>
    <col min="6587" max="6587" width="49.7109375" style="2" customWidth="1"/>
    <col min="6588" max="6588" width="9.85546875" style="2" customWidth="1"/>
    <col min="6589" max="6589" width="15.140625" style="2" customWidth="1"/>
    <col min="6590" max="6593" width="0" style="2" hidden="1" customWidth="1"/>
    <col min="6594" max="6594" width="14.28515625" style="2" bestFit="1" customWidth="1"/>
    <col min="6595" max="6595" width="15.5703125" style="2" bestFit="1" customWidth="1"/>
    <col min="6596" max="6596" width="19.42578125" style="2" bestFit="1" customWidth="1"/>
    <col min="6597" max="6597" width="15.85546875" style="2" bestFit="1" customWidth="1"/>
    <col min="6598" max="6598" width="0" style="2" hidden="1" customWidth="1"/>
    <col min="6599" max="6599" width="13.28515625" style="2" bestFit="1" customWidth="1"/>
    <col min="6600" max="6841" width="8.85546875" style="2"/>
    <col min="6842" max="6842" width="11.85546875" style="2" customWidth="1"/>
    <col min="6843" max="6843" width="49.7109375" style="2" customWidth="1"/>
    <col min="6844" max="6844" width="9.85546875" style="2" customWidth="1"/>
    <col min="6845" max="6845" width="15.140625" style="2" customWidth="1"/>
    <col min="6846" max="6849" width="0" style="2" hidden="1" customWidth="1"/>
    <col min="6850" max="6850" width="14.28515625" style="2" bestFit="1" customWidth="1"/>
    <col min="6851" max="6851" width="15.5703125" style="2" bestFit="1" customWidth="1"/>
    <col min="6852" max="6852" width="19.42578125" style="2" bestFit="1" customWidth="1"/>
    <col min="6853" max="6853" width="15.85546875" style="2" bestFit="1" customWidth="1"/>
    <col min="6854" max="6854" width="0" style="2" hidden="1" customWidth="1"/>
    <col min="6855" max="6855" width="13.28515625" style="2" bestFit="1" customWidth="1"/>
    <col min="6856" max="7097" width="8.85546875" style="2"/>
    <col min="7098" max="7098" width="11.85546875" style="2" customWidth="1"/>
    <col min="7099" max="7099" width="49.7109375" style="2" customWidth="1"/>
    <col min="7100" max="7100" width="9.85546875" style="2" customWidth="1"/>
    <col min="7101" max="7101" width="15.140625" style="2" customWidth="1"/>
    <col min="7102" max="7105" width="0" style="2" hidden="1" customWidth="1"/>
    <col min="7106" max="7106" width="14.28515625" style="2" bestFit="1" customWidth="1"/>
    <col min="7107" max="7107" width="15.5703125" style="2" bestFit="1" customWidth="1"/>
    <col min="7108" max="7108" width="19.42578125" style="2" bestFit="1" customWidth="1"/>
    <col min="7109" max="7109" width="15.85546875" style="2" bestFit="1" customWidth="1"/>
    <col min="7110" max="7110" width="0" style="2" hidden="1" customWidth="1"/>
    <col min="7111" max="7111" width="13.28515625" style="2" bestFit="1" customWidth="1"/>
    <col min="7112" max="7353" width="8.85546875" style="2"/>
    <col min="7354" max="7354" width="11.85546875" style="2" customWidth="1"/>
    <col min="7355" max="7355" width="49.7109375" style="2" customWidth="1"/>
    <col min="7356" max="7356" width="9.85546875" style="2" customWidth="1"/>
    <col min="7357" max="7357" width="15.140625" style="2" customWidth="1"/>
    <col min="7358" max="7361" width="0" style="2" hidden="1" customWidth="1"/>
    <col min="7362" max="7362" width="14.28515625" style="2" bestFit="1" customWidth="1"/>
    <col min="7363" max="7363" width="15.5703125" style="2" bestFit="1" customWidth="1"/>
    <col min="7364" max="7364" width="19.42578125" style="2" bestFit="1" customWidth="1"/>
    <col min="7365" max="7365" width="15.85546875" style="2" bestFit="1" customWidth="1"/>
    <col min="7366" max="7366" width="0" style="2" hidden="1" customWidth="1"/>
    <col min="7367" max="7367" width="13.28515625" style="2" bestFit="1" customWidth="1"/>
    <col min="7368" max="7609" width="8.85546875" style="2"/>
    <col min="7610" max="7610" width="11.85546875" style="2" customWidth="1"/>
    <col min="7611" max="7611" width="49.7109375" style="2" customWidth="1"/>
    <col min="7612" max="7612" width="9.85546875" style="2" customWidth="1"/>
    <col min="7613" max="7613" width="15.140625" style="2" customWidth="1"/>
    <col min="7614" max="7617" width="0" style="2" hidden="1" customWidth="1"/>
    <col min="7618" max="7618" width="14.28515625" style="2" bestFit="1" customWidth="1"/>
    <col min="7619" max="7619" width="15.5703125" style="2" bestFit="1" customWidth="1"/>
    <col min="7620" max="7620" width="19.42578125" style="2" bestFit="1" customWidth="1"/>
    <col min="7621" max="7621" width="15.85546875" style="2" bestFit="1" customWidth="1"/>
    <col min="7622" max="7622" width="0" style="2" hidden="1" customWidth="1"/>
    <col min="7623" max="7623" width="13.28515625" style="2" bestFit="1" customWidth="1"/>
    <col min="7624" max="7865" width="8.85546875" style="2"/>
    <col min="7866" max="7866" width="11.85546875" style="2" customWidth="1"/>
    <col min="7867" max="7867" width="49.7109375" style="2" customWidth="1"/>
    <col min="7868" max="7868" width="9.85546875" style="2" customWidth="1"/>
    <col min="7869" max="7869" width="15.140625" style="2" customWidth="1"/>
    <col min="7870" max="7873" width="0" style="2" hidden="1" customWidth="1"/>
    <col min="7874" max="7874" width="14.28515625" style="2" bestFit="1" customWidth="1"/>
    <col min="7875" max="7875" width="15.5703125" style="2" bestFit="1" customWidth="1"/>
    <col min="7876" max="7876" width="19.42578125" style="2" bestFit="1" customWidth="1"/>
    <col min="7877" max="7877" width="15.85546875" style="2" bestFit="1" customWidth="1"/>
    <col min="7878" max="7878" width="0" style="2" hidden="1" customWidth="1"/>
    <col min="7879" max="7879" width="13.28515625" style="2" bestFit="1" customWidth="1"/>
    <col min="7880" max="8121" width="8.85546875" style="2"/>
    <col min="8122" max="8122" width="11.85546875" style="2" customWidth="1"/>
    <col min="8123" max="8123" width="49.7109375" style="2" customWidth="1"/>
    <col min="8124" max="8124" width="9.85546875" style="2" customWidth="1"/>
    <col min="8125" max="8125" width="15.140625" style="2" customWidth="1"/>
    <col min="8126" max="8129" width="0" style="2" hidden="1" customWidth="1"/>
    <col min="8130" max="8130" width="14.28515625" style="2" bestFit="1" customWidth="1"/>
    <col min="8131" max="8131" width="15.5703125" style="2" bestFit="1" customWidth="1"/>
    <col min="8132" max="8132" width="19.42578125" style="2" bestFit="1" customWidth="1"/>
    <col min="8133" max="8133" width="15.85546875" style="2" bestFit="1" customWidth="1"/>
    <col min="8134" max="8134" width="0" style="2" hidden="1" customWidth="1"/>
    <col min="8135" max="8135" width="13.28515625" style="2" bestFit="1" customWidth="1"/>
    <col min="8136" max="8377" width="8.85546875" style="2"/>
    <col min="8378" max="8378" width="11.85546875" style="2" customWidth="1"/>
    <col min="8379" max="8379" width="49.7109375" style="2" customWidth="1"/>
    <col min="8380" max="8380" width="9.85546875" style="2" customWidth="1"/>
    <col min="8381" max="8381" width="15.140625" style="2" customWidth="1"/>
    <col min="8382" max="8385" width="0" style="2" hidden="1" customWidth="1"/>
    <col min="8386" max="8386" width="14.28515625" style="2" bestFit="1" customWidth="1"/>
    <col min="8387" max="8387" width="15.5703125" style="2" bestFit="1" customWidth="1"/>
    <col min="8388" max="8388" width="19.42578125" style="2" bestFit="1" customWidth="1"/>
    <col min="8389" max="8389" width="15.85546875" style="2" bestFit="1" customWidth="1"/>
    <col min="8390" max="8390" width="0" style="2" hidden="1" customWidth="1"/>
    <col min="8391" max="8391" width="13.28515625" style="2" bestFit="1" customWidth="1"/>
    <col min="8392" max="8633" width="8.85546875" style="2"/>
    <col min="8634" max="8634" width="11.85546875" style="2" customWidth="1"/>
    <col min="8635" max="8635" width="49.7109375" style="2" customWidth="1"/>
    <col min="8636" max="8636" width="9.85546875" style="2" customWidth="1"/>
    <col min="8637" max="8637" width="15.140625" style="2" customWidth="1"/>
    <col min="8638" max="8641" width="0" style="2" hidden="1" customWidth="1"/>
    <col min="8642" max="8642" width="14.28515625" style="2" bestFit="1" customWidth="1"/>
    <col min="8643" max="8643" width="15.5703125" style="2" bestFit="1" customWidth="1"/>
    <col min="8644" max="8644" width="19.42578125" style="2" bestFit="1" customWidth="1"/>
    <col min="8645" max="8645" width="15.85546875" style="2" bestFit="1" customWidth="1"/>
    <col min="8646" max="8646" width="0" style="2" hidden="1" customWidth="1"/>
    <col min="8647" max="8647" width="13.28515625" style="2" bestFit="1" customWidth="1"/>
    <col min="8648" max="8889" width="8.85546875" style="2"/>
    <col min="8890" max="8890" width="11.85546875" style="2" customWidth="1"/>
    <col min="8891" max="8891" width="49.7109375" style="2" customWidth="1"/>
    <col min="8892" max="8892" width="9.85546875" style="2" customWidth="1"/>
    <col min="8893" max="8893" width="15.140625" style="2" customWidth="1"/>
    <col min="8894" max="8897" width="0" style="2" hidden="1" customWidth="1"/>
    <col min="8898" max="8898" width="14.28515625" style="2" bestFit="1" customWidth="1"/>
    <col min="8899" max="8899" width="15.5703125" style="2" bestFit="1" customWidth="1"/>
    <col min="8900" max="8900" width="19.42578125" style="2" bestFit="1" customWidth="1"/>
    <col min="8901" max="8901" width="15.85546875" style="2" bestFit="1" customWidth="1"/>
    <col min="8902" max="8902" width="0" style="2" hidden="1" customWidth="1"/>
    <col min="8903" max="8903" width="13.28515625" style="2" bestFit="1" customWidth="1"/>
    <col min="8904" max="9145" width="8.85546875" style="2"/>
    <col min="9146" max="9146" width="11.85546875" style="2" customWidth="1"/>
    <col min="9147" max="9147" width="49.7109375" style="2" customWidth="1"/>
    <col min="9148" max="9148" width="9.85546875" style="2" customWidth="1"/>
    <col min="9149" max="9149" width="15.140625" style="2" customWidth="1"/>
    <col min="9150" max="9153" width="0" style="2" hidden="1" customWidth="1"/>
    <col min="9154" max="9154" width="14.28515625" style="2" bestFit="1" customWidth="1"/>
    <col min="9155" max="9155" width="15.5703125" style="2" bestFit="1" customWidth="1"/>
    <col min="9156" max="9156" width="19.42578125" style="2" bestFit="1" customWidth="1"/>
    <col min="9157" max="9157" width="15.85546875" style="2" bestFit="1" customWidth="1"/>
    <col min="9158" max="9158" width="0" style="2" hidden="1" customWidth="1"/>
    <col min="9159" max="9159" width="13.28515625" style="2" bestFit="1" customWidth="1"/>
    <col min="9160" max="9401" width="8.85546875" style="2"/>
    <col min="9402" max="9402" width="11.85546875" style="2" customWidth="1"/>
    <col min="9403" max="9403" width="49.7109375" style="2" customWidth="1"/>
    <col min="9404" max="9404" width="9.85546875" style="2" customWidth="1"/>
    <col min="9405" max="9405" width="15.140625" style="2" customWidth="1"/>
    <col min="9406" max="9409" width="0" style="2" hidden="1" customWidth="1"/>
    <col min="9410" max="9410" width="14.28515625" style="2" bestFit="1" customWidth="1"/>
    <col min="9411" max="9411" width="15.5703125" style="2" bestFit="1" customWidth="1"/>
    <col min="9412" max="9412" width="19.42578125" style="2" bestFit="1" customWidth="1"/>
    <col min="9413" max="9413" width="15.85546875" style="2" bestFit="1" customWidth="1"/>
    <col min="9414" max="9414" width="0" style="2" hidden="1" customWidth="1"/>
    <col min="9415" max="9415" width="13.28515625" style="2" bestFit="1" customWidth="1"/>
    <col min="9416" max="9657" width="8.85546875" style="2"/>
    <col min="9658" max="9658" width="11.85546875" style="2" customWidth="1"/>
    <col min="9659" max="9659" width="49.7109375" style="2" customWidth="1"/>
    <col min="9660" max="9660" width="9.85546875" style="2" customWidth="1"/>
    <col min="9661" max="9661" width="15.140625" style="2" customWidth="1"/>
    <col min="9662" max="9665" width="0" style="2" hidden="1" customWidth="1"/>
    <col min="9666" max="9666" width="14.28515625" style="2" bestFit="1" customWidth="1"/>
    <col min="9667" max="9667" width="15.5703125" style="2" bestFit="1" customWidth="1"/>
    <col min="9668" max="9668" width="19.42578125" style="2" bestFit="1" customWidth="1"/>
    <col min="9669" max="9669" width="15.85546875" style="2" bestFit="1" customWidth="1"/>
    <col min="9670" max="9670" width="0" style="2" hidden="1" customWidth="1"/>
    <col min="9671" max="9671" width="13.28515625" style="2" bestFit="1" customWidth="1"/>
    <col min="9672" max="9913" width="8.85546875" style="2"/>
    <col min="9914" max="9914" width="11.85546875" style="2" customWidth="1"/>
    <col min="9915" max="9915" width="49.7109375" style="2" customWidth="1"/>
    <col min="9916" max="9916" width="9.85546875" style="2" customWidth="1"/>
    <col min="9917" max="9917" width="15.140625" style="2" customWidth="1"/>
    <col min="9918" max="9921" width="0" style="2" hidden="1" customWidth="1"/>
    <col min="9922" max="9922" width="14.28515625" style="2" bestFit="1" customWidth="1"/>
    <col min="9923" max="9923" width="15.5703125" style="2" bestFit="1" customWidth="1"/>
    <col min="9924" max="9924" width="19.42578125" style="2" bestFit="1" customWidth="1"/>
    <col min="9925" max="9925" width="15.85546875" style="2" bestFit="1" customWidth="1"/>
    <col min="9926" max="9926" width="0" style="2" hidden="1" customWidth="1"/>
    <col min="9927" max="9927" width="13.28515625" style="2" bestFit="1" customWidth="1"/>
    <col min="9928" max="10169" width="8.85546875" style="2"/>
    <col min="10170" max="10170" width="11.85546875" style="2" customWidth="1"/>
    <col min="10171" max="10171" width="49.7109375" style="2" customWidth="1"/>
    <col min="10172" max="10172" width="9.85546875" style="2" customWidth="1"/>
    <col min="10173" max="10173" width="15.140625" style="2" customWidth="1"/>
    <col min="10174" max="10177" width="0" style="2" hidden="1" customWidth="1"/>
    <col min="10178" max="10178" width="14.28515625" style="2" bestFit="1" customWidth="1"/>
    <col min="10179" max="10179" width="15.5703125" style="2" bestFit="1" customWidth="1"/>
    <col min="10180" max="10180" width="19.42578125" style="2" bestFit="1" customWidth="1"/>
    <col min="10181" max="10181" width="15.85546875" style="2" bestFit="1" customWidth="1"/>
    <col min="10182" max="10182" width="0" style="2" hidden="1" customWidth="1"/>
    <col min="10183" max="10183" width="13.28515625" style="2" bestFit="1" customWidth="1"/>
    <col min="10184" max="10425" width="8.85546875" style="2"/>
    <col min="10426" max="10426" width="11.85546875" style="2" customWidth="1"/>
    <col min="10427" max="10427" width="49.7109375" style="2" customWidth="1"/>
    <col min="10428" max="10428" width="9.85546875" style="2" customWidth="1"/>
    <col min="10429" max="10429" width="15.140625" style="2" customWidth="1"/>
    <col min="10430" max="10433" width="0" style="2" hidden="1" customWidth="1"/>
    <col min="10434" max="10434" width="14.28515625" style="2" bestFit="1" customWidth="1"/>
    <col min="10435" max="10435" width="15.5703125" style="2" bestFit="1" customWidth="1"/>
    <col min="10436" max="10436" width="19.42578125" style="2" bestFit="1" customWidth="1"/>
    <col min="10437" max="10437" width="15.85546875" style="2" bestFit="1" customWidth="1"/>
    <col min="10438" max="10438" width="0" style="2" hidden="1" customWidth="1"/>
    <col min="10439" max="10439" width="13.28515625" style="2" bestFit="1" customWidth="1"/>
    <col min="10440" max="10681" width="8.85546875" style="2"/>
    <col min="10682" max="10682" width="11.85546875" style="2" customWidth="1"/>
    <col min="10683" max="10683" width="49.7109375" style="2" customWidth="1"/>
    <col min="10684" max="10684" width="9.85546875" style="2" customWidth="1"/>
    <col min="10685" max="10685" width="15.140625" style="2" customWidth="1"/>
    <col min="10686" max="10689" width="0" style="2" hidden="1" customWidth="1"/>
    <col min="10690" max="10690" width="14.28515625" style="2" bestFit="1" customWidth="1"/>
    <col min="10691" max="10691" width="15.5703125" style="2" bestFit="1" customWidth="1"/>
    <col min="10692" max="10692" width="19.42578125" style="2" bestFit="1" customWidth="1"/>
    <col min="10693" max="10693" width="15.85546875" style="2" bestFit="1" customWidth="1"/>
    <col min="10694" max="10694" width="0" style="2" hidden="1" customWidth="1"/>
    <col min="10695" max="10695" width="13.28515625" style="2" bestFit="1" customWidth="1"/>
    <col min="10696" max="10937" width="8.85546875" style="2"/>
    <col min="10938" max="10938" width="11.85546875" style="2" customWidth="1"/>
    <col min="10939" max="10939" width="49.7109375" style="2" customWidth="1"/>
    <col min="10940" max="10940" width="9.85546875" style="2" customWidth="1"/>
    <col min="10941" max="10941" width="15.140625" style="2" customWidth="1"/>
    <col min="10942" max="10945" width="0" style="2" hidden="1" customWidth="1"/>
    <col min="10946" max="10946" width="14.28515625" style="2" bestFit="1" customWidth="1"/>
    <col min="10947" max="10947" width="15.5703125" style="2" bestFit="1" customWidth="1"/>
    <col min="10948" max="10948" width="19.42578125" style="2" bestFit="1" customWidth="1"/>
    <col min="10949" max="10949" width="15.85546875" style="2" bestFit="1" customWidth="1"/>
    <col min="10950" max="10950" width="0" style="2" hidden="1" customWidth="1"/>
    <col min="10951" max="10951" width="13.28515625" style="2" bestFit="1" customWidth="1"/>
    <col min="10952" max="11193" width="8.85546875" style="2"/>
    <col min="11194" max="11194" width="11.85546875" style="2" customWidth="1"/>
    <col min="11195" max="11195" width="49.7109375" style="2" customWidth="1"/>
    <col min="11196" max="11196" width="9.85546875" style="2" customWidth="1"/>
    <col min="11197" max="11197" width="15.140625" style="2" customWidth="1"/>
    <col min="11198" max="11201" width="0" style="2" hidden="1" customWidth="1"/>
    <col min="11202" max="11202" width="14.28515625" style="2" bestFit="1" customWidth="1"/>
    <col min="11203" max="11203" width="15.5703125" style="2" bestFit="1" customWidth="1"/>
    <col min="11204" max="11204" width="19.42578125" style="2" bestFit="1" customWidth="1"/>
    <col min="11205" max="11205" width="15.85546875" style="2" bestFit="1" customWidth="1"/>
    <col min="11206" max="11206" width="0" style="2" hidden="1" customWidth="1"/>
    <col min="11207" max="11207" width="13.28515625" style="2" bestFit="1" customWidth="1"/>
    <col min="11208" max="11449" width="8.85546875" style="2"/>
    <col min="11450" max="11450" width="11.85546875" style="2" customWidth="1"/>
    <col min="11451" max="11451" width="49.7109375" style="2" customWidth="1"/>
    <col min="11452" max="11452" width="9.85546875" style="2" customWidth="1"/>
    <col min="11453" max="11453" width="15.140625" style="2" customWidth="1"/>
    <col min="11454" max="11457" width="0" style="2" hidden="1" customWidth="1"/>
    <col min="11458" max="11458" width="14.28515625" style="2" bestFit="1" customWidth="1"/>
    <col min="11459" max="11459" width="15.5703125" style="2" bestFit="1" customWidth="1"/>
    <col min="11460" max="11460" width="19.42578125" style="2" bestFit="1" customWidth="1"/>
    <col min="11461" max="11461" width="15.85546875" style="2" bestFit="1" customWidth="1"/>
    <col min="11462" max="11462" width="0" style="2" hidden="1" customWidth="1"/>
    <col min="11463" max="11463" width="13.28515625" style="2" bestFit="1" customWidth="1"/>
    <col min="11464" max="11705" width="8.85546875" style="2"/>
    <col min="11706" max="11706" width="11.85546875" style="2" customWidth="1"/>
    <col min="11707" max="11707" width="49.7109375" style="2" customWidth="1"/>
    <col min="11708" max="11708" width="9.85546875" style="2" customWidth="1"/>
    <col min="11709" max="11709" width="15.140625" style="2" customWidth="1"/>
    <col min="11710" max="11713" width="0" style="2" hidden="1" customWidth="1"/>
    <col min="11714" max="11714" width="14.28515625" style="2" bestFit="1" customWidth="1"/>
    <col min="11715" max="11715" width="15.5703125" style="2" bestFit="1" customWidth="1"/>
    <col min="11716" max="11716" width="19.42578125" style="2" bestFit="1" customWidth="1"/>
    <col min="11717" max="11717" width="15.85546875" style="2" bestFit="1" customWidth="1"/>
    <col min="11718" max="11718" width="0" style="2" hidden="1" customWidth="1"/>
    <col min="11719" max="11719" width="13.28515625" style="2" bestFit="1" customWidth="1"/>
    <col min="11720" max="11961" width="8.85546875" style="2"/>
    <col min="11962" max="11962" width="11.85546875" style="2" customWidth="1"/>
    <col min="11963" max="11963" width="49.7109375" style="2" customWidth="1"/>
    <col min="11964" max="11964" width="9.85546875" style="2" customWidth="1"/>
    <col min="11965" max="11965" width="15.140625" style="2" customWidth="1"/>
    <col min="11966" max="11969" width="0" style="2" hidden="1" customWidth="1"/>
    <col min="11970" max="11970" width="14.28515625" style="2" bestFit="1" customWidth="1"/>
    <col min="11971" max="11971" width="15.5703125" style="2" bestFit="1" customWidth="1"/>
    <col min="11972" max="11972" width="19.42578125" style="2" bestFit="1" customWidth="1"/>
    <col min="11973" max="11973" width="15.85546875" style="2" bestFit="1" customWidth="1"/>
    <col min="11974" max="11974" width="0" style="2" hidden="1" customWidth="1"/>
    <col min="11975" max="11975" width="13.28515625" style="2" bestFit="1" customWidth="1"/>
    <col min="11976" max="12217" width="8.85546875" style="2"/>
    <col min="12218" max="12218" width="11.85546875" style="2" customWidth="1"/>
    <col min="12219" max="12219" width="49.7109375" style="2" customWidth="1"/>
    <col min="12220" max="12220" width="9.85546875" style="2" customWidth="1"/>
    <col min="12221" max="12221" width="15.140625" style="2" customWidth="1"/>
    <col min="12222" max="12225" width="0" style="2" hidden="1" customWidth="1"/>
    <col min="12226" max="12226" width="14.28515625" style="2" bestFit="1" customWidth="1"/>
    <col min="12227" max="12227" width="15.5703125" style="2" bestFit="1" customWidth="1"/>
    <col min="12228" max="12228" width="19.42578125" style="2" bestFit="1" customWidth="1"/>
    <col min="12229" max="12229" width="15.85546875" style="2" bestFit="1" customWidth="1"/>
    <col min="12230" max="12230" width="0" style="2" hidden="1" customWidth="1"/>
    <col min="12231" max="12231" width="13.28515625" style="2" bestFit="1" customWidth="1"/>
    <col min="12232" max="12473" width="8.85546875" style="2"/>
    <col min="12474" max="12474" width="11.85546875" style="2" customWidth="1"/>
    <col min="12475" max="12475" width="49.7109375" style="2" customWidth="1"/>
    <col min="12476" max="12476" width="9.85546875" style="2" customWidth="1"/>
    <col min="12477" max="12477" width="15.140625" style="2" customWidth="1"/>
    <col min="12478" max="12481" width="0" style="2" hidden="1" customWidth="1"/>
    <col min="12482" max="12482" width="14.28515625" style="2" bestFit="1" customWidth="1"/>
    <col min="12483" max="12483" width="15.5703125" style="2" bestFit="1" customWidth="1"/>
    <col min="12484" max="12484" width="19.42578125" style="2" bestFit="1" customWidth="1"/>
    <col min="12485" max="12485" width="15.85546875" style="2" bestFit="1" customWidth="1"/>
    <col min="12486" max="12486" width="0" style="2" hidden="1" customWidth="1"/>
    <col min="12487" max="12487" width="13.28515625" style="2" bestFit="1" customWidth="1"/>
    <col min="12488" max="12729" width="8.85546875" style="2"/>
    <col min="12730" max="12730" width="11.85546875" style="2" customWidth="1"/>
    <col min="12731" max="12731" width="49.7109375" style="2" customWidth="1"/>
    <col min="12732" max="12732" width="9.85546875" style="2" customWidth="1"/>
    <col min="12733" max="12733" width="15.140625" style="2" customWidth="1"/>
    <col min="12734" max="12737" width="0" style="2" hidden="1" customWidth="1"/>
    <col min="12738" max="12738" width="14.28515625" style="2" bestFit="1" customWidth="1"/>
    <col min="12739" max="12739" width="15.5703125" style="2" bestFit="1" customWidth="1"/>
    <col min="12740" max="12740" width="19.42578125" style="2" bestFit="1" customWidth="1"/>
    <col min="12741" max="12741" width="15.85546875" style="2" bestFit="1" customWidth="1"/>
    <col min="12742" max="12742" width="0" style="2" hidden="1" customWidth="1"/>
    <col min="12743" max="12743" width="13.28515625" style="2" bestFit="1" customWidth="1"/>
    <col min="12744" max="12985" width="8.85546875" style="2"/>
    <col min="12986" max="12986" width="11.85546875" style="2" customWidth="1"/>
    <col min="12987" max="12987" width="49.7109375" style="2" customWidth="1"/>
    <col min="12988" max="12988" width="9.85546875" style="2" customWidth="1"/>
    <col min="12989" max="12989" width="15.140625" style="2" customWidth="1"/>
    <col min="12990" max="12993" width="0" style="2" hidden="1" customWidth="1"/>
    <col min="12994" max="12994" width="14.28515625" style="2" bestFit="1" customWidth="1"/>
    <col min="12995" max="12995" width="15.5703125" style="2" bestFit="1" customWidth="1"/>
    <col min="12996" max="12996" width="19.42578125" style="2" bestFit="1" customWidth="1"/>
    <col min="12997" max="12997" width="15.85546875" style="2" bestFit="1" customWidth="1"/>
    <col min="12998" max="12998" width="0" style="2" hidden="1" customWidth="1"/>
    <col min="12999" max="12999" width="13.28515625" style="2" bestFit="1" customWidth="1"/>
    <col min="13000" max="13241" width="8.85546875" style="2"/>
    <col min="13242" max="13242" width="11.85546875" style="2" customWidth="1"/>
    <col min="13243" max="13243" width="49.7109375" style="2" customWidth="1"/>
    <col min="13244" max="13244" width="9.85546875" style="2" customWidth="1"/>
    <col min="13245" max="13245" width="15.140625" style="2" customWidth="1"/>
    <col min="13246" max="13249" width="0" style="2" hidden="1" customWidth="1"/>
    <col min="13250" max="13250" width="14.28515625" style="2" bestFit="1" customWidth="1"/>
    <col min="13251" max="13251" width="15.5703125" style="2" bestFit="1" customWidth="1"/>
    <col min="13252" max="13252" width="19.42578125" style="2" bestFit="1" customWidth="1"/>
    <col min="13253" max="13253" width="15.85546875" style="2" bestFit="1" customWidth="1"/>
    <col min="13254" max="13254" width="0" style="2" hidden="1" customWidth="1"/>
    <col min="13255" max="13255" width="13.28515625" style="2" bestFit="1" customWidth="1"/>
    <col min="13256" max="13497" width="8.85546875" style="2"/>
    <col min="13498" max="13498" width="11.85546875" style="2" customWidth="1"/>
    <col min="13499" max="13499" width="49.7109375" style="2" customWidth="1"/>
    <col min="13500" max="13500" width="9.85546875" style="2" customWidth="1"/>
    <col min="13501" max="13501" width="15.140625" style="2" customWidth="1"/>
    <col min="13502" max="13505" width="0" style="2" hidden="1" customWidth="1"/>
    <col min="13506" max="13506" width="14.28515625" style="2" bestFit="1" customWidth="1"/>
    <col min="13507" max="13507" width="15.5703125" style="2" bestFit="1" customWidth="1"/>
    <col min="13508" max="13508" width="19.42578125" style="2" bestFit="1" customWidth="1"/>
    <col min="13509" max="13509" width="15.85546875" style="2" bestFit="1" customWidth="1"/>
    <col min="13510" max="13510" width="0" style="2" hidden="1" customWidth="1"/>
    <col min="13511" max="13511" width="13.28515625" style="2" bestFit="1" customWidth="1"/>
    <col min="13512" max="13753" width="8.85546875" style="2"/>
    <col min="13754" max="13754" width="11.85546875" style="2" customWidth="1"/>
    <col min="13755" max="13755" width="49.7109375" style="2" customWidth="1"/>
    <col min="13756" max="13756" width="9.85546875" style="2" customWidth="1"/>
    <col min="13757" max="13757" width="15.140625" style="2" customWidth="1"/>
    <col min="13758" max="13761" width="0" style="2" hidden="1" customWidth="1"/>
    <col min="13762" max="13762" width="14.28515625" style="2" bestFit="1" customWidth="1"/>
    <col min="13763" max="13763" width="15.5703125" style="2" bestFit="1" customWidth="1"/>
    <col min="13764" max="13764" width="19.42578125" style="2" bestFit="1" customWidth="1"/>
    <col min="13765" max="13765" width="15.85546875" style="2" bestFit="1" customWidth="1"/>
    <col min="13766" max="13766" width="0" style="2" hidden="1" customWidth="1"/>
    <col min="13767" max="13767" width="13.28515625" style="2" bestFit="1" customWidth="1"/>
    <col min="13768" max="14009" width="8.85546875" style="2"/>
    <col min="14010" max="14010" width="11.85546875" style="2" customWidth="1"/>
    <col min="14011" max="14011" width="49.7109375" style="2" customWidth="1"/>
    <col min="14012" max="14012" width="9.85546875" style="2" customWidth="1"/>
    <col min="14013" max="14013" width="15.140625" style="2" customWidth="1"/>
    <col min="14014" max="14017" width="0" style="2" hidden="1" customWidth="1"/>
    <col min="14018" max="14018" width="14.28515625" style="2" bestFit="1" customWidth="1"/>
    <col min="14019" max="14019" width="15.5703125" style="2" bestFit="1" customWidth="1"/>
    <col min="14020" max="14020" width="19.42578125" style="2" bestFit="1" customWidth="1"/>
    <col min="14021" max="14021" width="15.85546875" style="2" bestFit="1" customWidth="1"/>
    <col min="14022" max="14022" width="0" style="2" hidden="1" customWidth="1"/>
    <col min="14023" max="14023" width="13.28515625" style="2" bestFit="1" customWidth="1"/>
    <col min="14024" max="14265" width="8.85546875" style="2"/>
    <col min="14266" max="14266" width="11.85546875" style="2" customWidth="1"/>
    <col min="14267" max="14267" width="49.7109375" style="2" customWidth="1"/>
    <col min="14268" max="14268" width="9.85546875" style="2" customWidth="1"/>
    <col min="14269" max="14269" width="15.140625" style="2" customWidth="1"/>
    <col min="14270" max="14273" width="0" style="2" hidden="1" customWidth="1"/>
    <col min="14274" max="14274" width="14.28515625" style="2" bestFit="1" customWidth="1"/>
    <col min="14275" max="14275" width="15.5703125" style="2" bestFit="1" customWidth="1"/>
    <col min="14276" max="14276" width="19.42578125" style="2" bestFit="1" customWidth="1"/>
    <col min="14277" max="14277" width="15.85546875" style="2" bestFit="1" customWidth="1"/>
    <col min="14278" max="14278" width="0" style="2" hidden="1" customWidth="1"/>
    <col min="14279" max="14279" width="13.28515625" style="2" bestFit="1" customWidth="1"/>
    <col min="14280" max="14521" width="8.85546875" style="2"/>
    <col min="14522" max="14522" width="11.85546875" style="2" customWidth="1"/>
    <col min="14523" max="14523" width="49.7109375" style="2" customWidth="1"/>
    <col min="14524" max="14524" width="9.85546875" style="2" customWidth="1"/>
    <col min="14525" max="14525" width="15.140625" style="2" customWidth="1"/>
    <col min="14526" max="14529" width="0" style="2" hidden="1" customWidth="1"/>
    <col min="14530" max="14530" width="14.28515625" style="2" bestFit="1" customWidth="1"/>
    <col min="14531" max="14531" width="15.5703125" style="2" bestFit="1" customWidth="1"/>
    <col min="14532" max="14532" width="19.42578125" style="2" bestFit="1" customWidth="1"/>
    <col min="14533" max="14533" width="15.85546875" style="2" bestFit="1" customWidth="1"/>
    <col min="14534" max="14534" width="0" style="2" hidden="1" customWidth="1"/>
    <col min="14535" max="14535" width="13.28515625" style="2" bestFit="1" customWidth="1"/>
    <col min="14536" max="14777" width="8.85546875" style="2"/>
    <col min="14778" max="14778" width="11.85546875" style="2" customWidth="1"/>
    <col min="14779" max="14779" width="49.7109375" style="2" customWidth="1"/>
    <col min="14780" max="14780" width="9.85546875" style="2" customWidth="1"/>
    <col min="14781" max="14781" width="15.140625" style="2" customWidth="1"/>
    <col min="14782" max="14785" width="0" style="2" hidden="1" customWidth="1"/>
    <col min="14786" max="14786" width="14.28515625" style="2" bestFit="1" customWidth="1"/>
    <col min="14787" max="14787" width="15.5703125" style="2" bestFit="1" customWidth="1"/>
    <col min="14788" max="14788" width="19.42578125" style="2" bestFit="1" customWidth="1"/>
    <col min="14789" max="14789" width="15.85546875" style="2" bestFit="1" customWidth="1"/>
    <col min="14790" max="14790" width="0" style="2" hidden="1" customWidth="1"/>
    <col min="14791" max="14791" width="13.28515625" style="2" bestFit="1" customWidth="1"/>
    <col min="14792" max="15033" width="8.85546875" style="2"/>
    <col min="15034" max="15034" width="11.85546875" style="2" customWidth="1"/>
    <col min="15035" max="15035" width="49.7109375" style="2" customWidth="1"/>
    <col min="15036" max="15036" width="9.85546875" style="2" customWidth="1"/>
    <col min="15037" max="15037" width="15.140625" style="2" customWidth="1"/>
    <col min="15038" max="15041" width="0" style="2" hidden="1" customWidth="1"/>
    <col min="15042" max="15042" width="14.28515625" style="2" bestFit="1" customWidth="1"/>
    <col min="15043" max="15043" width="15.5703125" style="2" bestFit="1" customWidth="1"/>
    <col min="15044" max="15044" width="19.42578125" style="2" bestFit="1" customWidth="1"/>
    <col min="15045" max="15045" width="15.85546875" style="2" bestFit="1" customWidth="1"/>
    <col min="15046" max="15046" width="0" style="2" hidden="1" customWidth="1"/>
    <col min="15047" max="15047" width="13.28515625" style="2" bestFit="1" customWidth="1"/>
    <col min="15048" max="15289" width="8.85546875" style="2"/>
    <col min="15290" max="15290" width="11.85546875" style="2" customWidth="1"/>
    <col min="15291" max="15291" width="49.7109375" style="2" customWidth="1"/>
    <col min="15292" max="15292" width="9.85546875" style="2" customWidth="1"/>
    <col min="15293" max="15293" width="15.140625" style="2" customWidth="1"/>
    <col min="15294" max="15297" width="0" style="2" hidden="1" customWidth="1"/>
    <col min="15298" max="15298" width="14.28515625" style="2" bestFit="1" customWidth="1"/>
    <col min="15299" max="15299" width="15.5703125" style="2" bestFit="1" customWidth="1"/>
    <col min="15300" max="15300" width="19.42578125" style="2" bestFit="1" customWidth="1"/>
    <col min="15301" max="15301" width="15.85546875" style="2" bestFit="1" customWidth="1"/>
    <col min="15302" max="15302" width="0" style="2" hidden="1" customWidth="1"/>
    <col min="15303" max="15303" width="13.28515625" style="2" bestFit="1" customWidth="1"/>
    <col min="15304" max="15545" width="8.85546875" style="2"/>
    <col min="15546" max="15546" width="11.85546875" style="2" customWidth="1"/>
    <col min="15547" max="15547" width="49.7109375" style="2" customWidth="1"/>
    <col min="15548" max="15548" width="9.85546875" style="2" customWidth="1"/>
    <col min="15549" max="15549" width="15.140625" style="2" customWidth="1"/>
    <col min="15550" max="15553" width="0" style="2" hidden="1" customWidth="1"/>
    <col min="15554" max="15554" width="14.28515625" style="2" bestFit="1" customWidth="1"/>
    <col min="15555" max="15555" width="15.5703125" style="2" bestFit="1" customWidth="1"/>
    <col min="15556" max="15556" width="19.42578125" style="2" bestFit="1" customWidth="1"/>
    <col min="15557" max="15557" width="15.85546875" style="2" bestFit="1" customWidth="1"/>
    <col min="15558" max="15558" width="0" style="2" hidden="1" customWidth="1"/>
    <col min="15559" max="15559" width="13.28515625" style="2" bestFit="1" customWidth="1"/>
    <col min="15560" max="15801" width="8.85546875" style="2"/>
    <col min="15802" max="15802" width="11.85546875" style="2" customWidth="1"/>
    <col min="15803" max="15803" width="49.7109375" style="2" customWidth="1"/>
    <col min="15804" max="15804" width="9.85546875" style="2" customWidth="1"/>
    <col min="15805" max="15805" width="15.140625" style="2" customWidth="1"/>
    <col min="15806" max="15809" width="0" style="2" hidden="1" customWidth="1"/>
    <col min="15810" max="15810" width="14.28515625" style="2" bestFit="1" customWidth="1"/>
    <col min="15811" max="15811" width="15.5703125" style="2" bestFit="1" customWidth="1"/>
    <col min="15812" max="15812" width="19.42578125" style="2" bestFit="1" customWidth="1"/>
    <col min="15813" max="15813" width="15.85546875" style="2" bestFit="1" customWidth="1"/>
    <col min="15814" max="15814" width="0" style="2" hidden="1" customWidth="1"/>
    <col min="15815" max="15815" width="13.28515625" style="2" bestFit="1" customWidth="1"/>
    <col min="15816" max="16057" width="8.85546875" style="2"/>
    <col min="16058" max="16058" width="11.85546875" style="2" customWidth="1"/>
    <col min="16059" max="16059" width="49.7109375" style="2" customWidth="1"/>
    <col min="16060" max="16060" width="9.85546875" style="2" customWidth="1"/>
    <col min="16061" max="16061" width="15.140625" style="2" customWidth="1"/>
    <col min="16062" max="16065" width="0" style="2" hidden="1" customWidth="1"/>
    <col min="16066" max="16066" width="14.28515625" style="2" bestFit="1" customWidth="1"/>
    <col min="16067" max="16067" width="15.5703125" style="2" bestFit="1" customWidth="1"/>
    <col min="16068" max="16068" width="19.42578125" style="2" bestFit="1" customWidth="1"/>
    <col min="16069" max="16069" width="15.85546875" style="2" bestFit="1" customWidth="1"/>
    <col min="16070" max="16070" width="0" style="2" hidden="1" customWidth="1"/>
    <col min="16071" max="16071" width="13.28515625" style="2" bestFit="1" customWidth="1"/>
    <col min="16072" max="16324" width="8.85546875" style="2"/>
    <col min="16325" max="16329" width="9.140625" style="2" customWidth="1"/>
    <col min="16330" max="16330" width="8.85546875" style="2"/>
    <col min="16331" max="16336" width="9.140625" style="2" customWidth="1"/>
    <col min="16337" max="16356" width="8.85546875" style="2"/>
    <col min="16357" max="16384" width="8.85546875" style="2" customWidth="1"/>
  </cols>
  <sheetData>
    <row r="1" spans="1:21" ht="2.25" customHeight="1">
      <c r="A1" s="69"/>
      <c r="B1" s="167"/>
      <c r="C1" s="168"/>
      <c r="D1" s="169"/>
      <c r="E1" s="170"/>
      <c r="F1" s="171"/>
      <c r="G1" s="172"/>
      <c r="H1" s="173"/>
      <c r="I1" s="173"/>
      <c r="J1" s="173"/>
      <c r="K1" s="173"/>
      <c r="L1" s="174"/>
      <c r="M1" s="70"/>
    </row>
    <row r="2" spans="1:21" ht="18" customHeight="1">
      <c r="A2" s="69"/>
      <c r="B2" s="217" t="s">
        <v>9</v>
      </c>
      <c r="C2" s="217"/>
      <c r="D2" s="217"/>
      <c r="E2" s="217"/>
      <c r="F2" s="217"/>
      <c r="G2" s="217"/>
      <c r="H2" s="217"/>
      <c r="I2" s="217"/>
      <c r="J2" s="217"/>
      <c r="K2" s="217"/>
      <c r="L2" s="217"/>
      <c r="M2" s="218"/>
    </row>
    <row r="3" spans="1:21" ht="15" customHeight="1">
      <c r="A3" s="8"/>
      <c r="B3" s="217" t="s">
        <v>3</v>
      </c>
      <c r="C3" s="217"/>
      <c r="D3" s="217"/>
      <c r="E3" s="217"/>
      <c r="F3" s="217"/>
      <c r="G3" s="217"/>
      <c r="H3" s="217"/>
      <c r="I3" s="217"/>
      <c r="J3" s="217"/>
      <c r="K3" s="217"/>
      <c r="L3" s="217"/>
      <c r="M3" s="218"/>
    </row>
    <row r="4" spans="1:21" ht="15" customHeight="1">
      <c r="A4" s="8"/>
      <c r="B4" s="217" t="s">
        <v>0</v>
      </c>
      <c r="C4" s="217"/>
      <c r="D4" s="217"/>
      <c r="E4" s="217"/>
      <c r="F4" s="217"/>
      <c r="G4" s="217"/>
      <c r="H4" s="217"/>
      <c r="I4" s="217"/>
      <c r="J4" s="217"/>
      <c r="K4" s="217"/>
      <c r="L4" s="217"/>
      <c r="M4" s="218"/>
    </row>
    <row r="5" spans="1:21" ht="16.5" customHeight="1">
      <c r="A5" s="63"/>
      <c r="B5" s="217" t="s">
        <v>15</v>
      </c>
      <c r="C5" s="217"/>
      <c r="D5" s="217"/>
      <c r="E5" s="217"/>
      <c r="F5" s="217"/>
      <c r="G5" s="217"/>
      <c r="H5" s="217"/>
      <c r="I5" s="217"/>
      <c r="J5" s="217"/>
      <c r="K5" s="217"/>
      <c r="L5" s="217"/>
      <c r="M5" s="218"/>
    </row>
    <row r="6" spans="1:21" ht="8.25" customHeight="1">
      <c r="A6" s="219" t="s">
        <v>140</v>
      </c>
      <c r="B6" s="220"/>
      <c r="C6" s="220"/>
      <c r="D6" s="220"/>
      <c r="E6" s="220"/>
      <c r="F6" s="220"/>
      <c r="G6" s="220"/>
      <c r="H6" s="220"/>
      <c r="I6" s="220"/>
      <c r="J6" s="220"/>
      <c r="K6" s="220"/>
      <c r="L6" s="220"/>
      <c r="M6" s="220"/>
    </row>
    <row r="7" spans="1:21" ht="9.75" customHeight="1">
      <c r="A7" s="221"/>
      <c r="B7" s="221"/>
      <c r="C7" s="221"/>
      <c r="D7" s="221"/>
      <c r="E7" s="221"/>
      <c r="F7" s="221"/>
      <c r="G7" s="221"/>
      <c r="H7" s="221"/>
      <c r="I7" s="221"/>
      <c r="J7" s="221"/>
      <c r="K7" s="221"/>
      <c r="L7" s="221"/>
      <c r="M7" s="221"/>
    </row>
    <row r="8" spans="1:21" ht="16.5" customHeight="1">
      <c r="A8" s="223" t="s">
        <v>1</v>
      </c>
      <c r="B8" s="223" t="s">
        <v>2</v>
      </c>
      <c r="C8" s="223" t="s">
        <v>4</v>
      </c>
      <c r="D8" s="223" t="s">
        <v>95</v>
      </c>
      <c r="E8" s="211" t="s">
        <v>7</v>
      </c>
      <c r="F8" s="211" t="s">
        <v>61</v>
      </c>
      <c r="G8" s="226" t="s">
        <v>118</v>
      </c>
      <c r="H8" s="227"/>
      <c r="I8" s="226" t="s">
        <v>43</v>
      </c>
      <c r="J8" s="227"/>
      <c r="K8" s="210" t="s">
        <v>21</v>
      </c>
      <c r="L8" s="210"/>
      <c r="M8" s="210"/>
    </row>
    <row r="9" spans="1:21" ht="17.25" thickBot="1">
      <c r="A9" s="220"/>
      <c r="B9" s="220"/>
      <c r="C9" s="220"/>
      <c r="D9" s="220"/>
      <c r="E9" s="212"/>
      <c r="F9" s="212"/>
      <c r="G9" s="228"/>
      <c r="H9" s="229"/>
      <c r="I9" s="228"/>
      <c r="J9" s="229"/>
      <c r="K9" s="210"/>
      <c r="L9" s="210"/>
      <c r="M9" s="210"/>
    </row>
    <row r="10" spans="1:21" ht="30.75" customHeight="1">
      <c r="A10" s="221"/>
      <c r="B10" s="221"/>
      <c r="C10" s="221"/>
      <c r="D10" s="221"/>
      <c r="E10" s="213"/>
      <c r="F10" s="213"/>
      <c r="G10" s="71" t="s">
        <v>19</v>
      </c>
      <c r="H10" s="135" t="s">
        <v>20</v>
      </c>
      <c r="I10" s="181" t="s">
        <v>48</v>
      </c>
      <c r="J10" s="135" t="s">
        <v>47</v>
      </c>
      <c r="K10" s="135" t="s">
        <v>8</v>
      </c>
      <c r="L10" s="181" t="s">
        <v>22</v>
      </c>
      <c r="M10" s="181" t="s">
        <v>23</v>
      </c>
      <c r="N10" s="215" t="s">
        <v>102</v>
      </c>
      <c r="O10" s="214" t="s">
        <v>116</v>
      </c>
      <c r="P10" s="214" t="s">
        <v>136</v>
      </c>
      <c r="Q10" s="208" t="s">
        <v>44</v>
      </c>
      <c r="R10" s="208" t="s">
        <v>45</v>
      </c>
      <c r="S10" s="208" t="s">
        <v>46</v>
      </c>
      <c r="T10" s="222"/>
    </row>
    <row r="11" spans="1:21" ht="24" customHeight="1">
      <c r="A11" s="72">
        <v>1</v>
      </c>
      <c r="B11" s="73" t="s">
        <v>10</v>
      </c>
      <c r="C11" s="73"/>
      <c r="D11" s="74"/>
      <c r="E11" s="75"/>
      <c r="F11" s="64"/>
      <c r="G11" s="76"/>
      <c r="H11" s="64"/>
      <c r="I11" s="64"/>
      <c r="J11" s="64"/>
      <c r="K11" s="106"/>
      <c r="L11" s="64"/>
      <c r="M11" s="103"/>
      <c r="N11" s="216"/>
      <c r="O11" s="209"/>
      <c r="P11" s="209"/>
      <c r="Q11" s="209"/>
      <c r="R11" s="209"/>
      <c r="S11" s="209"/>
      <c r="T11" s="222"/>
      <c r="U11" s="127"/>
    </row>
    <row r="12" spans="1:21" ht="39" customHeight="1">
      <c r="A12" s="78">
        <v>110</v>
      </c>
      <c r="B12" s="79" t="s">
        <v>11</v>
      </c>
      <c r="C12" s="78" t="s">
        <v>6</v>
      </c>
      <c r="D12" s="102">
        <v>20.3</v>
      </c>
      <c r="E12" s="65">
        <v>1137.42</v>
      </c>
      <c r="F12" s="65">
        <f>TRUNC(D12*E12,2)</f>
        <v>23089.62</v>
      </c>
      <c r="G12" s="83">
        <f>P12</f>
        <v>11.333333333333332</v>
      </c>
      <c r="H12" s="65">
        <f t="shared" ref="H12:H17" si="0">TRUNC(G12*E12,2)</f>
        <v>12890.76</v>
      </c>
      <c r="I12" s="68">
        <f t="shared" ref="I12:I17" si="1">SUM(N12:R12)</f>
        <v>13.33333333333333</v>
      </c>
      <c r="J12" s="65">
        <f t="shared" ref="J12:J17" si="2">TRUNC(I12*E12,2)</f>
        <v>15165.6</v>
      </c>
      <c r="K12" s="66">
        <f t="shared" ref="K12:K17" si="3">D12-I12</f>
        <v>6.9666666666666703</v>
      </c>
      <c r="L12" s="65">
        <f t="shared" ref="L12:L17" si="4">TRUNC(K12*E12,2)</f>
        <v>7924.02</v>
      </c>
      <c r="M12" s="77">
        <f t="shared" ref="M12:M17" si="5">(D12-I12)/D12</f>
        <v>0.343185550082102</v>
      </c>
      <c r="N12" s="178">
        <v>0.99999999999999822</v>
      </c>
      <c r="O12" s="178">
        <v>1</v>
      </c>
      <c r="P12" s="165">
        <f>'110'!G52</f>
        <v>11.333333333333332</v>
      </c>
      <c r="Q12" s="97"/>
      <c r="R12" s="97"/>
      <c r="S12" s="97"/>
    </row>
    <row r="13" spans="1:21" ht="54.75" customHeight="1">
      <c r="A13" s="78">
        <v>112</v>
      </c>
      <c r="B13" s="79" t="s">
        <v>12</v>
      </c>
      <c r="C13" s="78" t="s">
        <v>14</v>
      </c>
      <c r="D13" s="102">
        <v>116</v>
      </c>
      <c r="E13" s="65">
        <v>334.35</v>
      </c>
      <c r="F13" s="65">
        <f t="shared" ref="F13:F17" si="6">TRUNC(D13*E13,2)</f>
        <v>38784.6</v>
      </c>
      <c r="G13" s="83">
        <f t="shared" ref="G13:G17" si="7">P13</f>
        <v>10</v>
      </c>
      <c r="H13" s="65">
        <f t="shared" si="0"/>
        <v>3343.5</v>
      </c>
      <c r="I13" s="68">
        <f t="shared" si="1"/>
        <v>80</v>
      </c>
      <c r="J13" s="65">
        <f t="shared" si="2"/>
        <v>26748</v>
      </c>
      <c r="K13" s="66">
        <f t="shared" si="3"/>
        <v>36</v>
      </c>
      <c r="L13" s="65">
        <f t="shared" si="4"/>
        <v>12036.6</v>
      </c>
      <c r="M13" s="77">
        <f t="shared" si="5"/>
        <v>0.31034482758620691</v>
      </c>
      <c r="N13" s="178">
        <v>33</v>
      </c>
      <c r="O13" s="178">
        <f>'112'!F33</f>
        <v>37</v>
      </c>
      <c r="P13" s="165">
        <f>'112'!F34</f>
        <v>10</v>
      </c>
      <c r="Q13" s="97"/>
      <c r="R13" s="97"/>
      <c r="S13" s="97"/>
    </row>
    <row r="14" spans="1:21" ht="32.25" customHeight="1">
      <c r="A14" s="78">
        <v>501</v>
      </c>
      <c r="B14" s="79" t="s">
        <v>62</v>
      </c>
      <c r="C14" s="78" t="s">
        <v>13</v>
      </c>
      <c r="D14" s="80">
        <v>4300</v>
      </c>
      <c r="E14" s="65">
        <v>11.18</v>
      </c>
      <c r="F14" s="65">
        <f t="shared" si="6"/>
        <v>48074</v>
      </c>
      <c r="G14" s="83">
        <f t="shared" si="7"/>
        <v>237.33030000000008</v>
      </c>
      <c r="H14" s="65">
        <f t="shared" si="0"/>
        <v>2653.35</v>
      </c>
      <c r="I14" s="66">
        <f>SUM(N14:R14)</f>
        <v>3338.1133</v>
      </c>
      <c r="J14" s="65">
        <f t="shared" si="2"/>
        <v>37320.1</v>
      </c>
      <c r="K14" s="66">
        <f t="shared" si="3"/>
        <v>961.88670000000002</v>
      </c>
      <c r="L14" s="66">
        <f t="shared" si="4"/>
        <v>10753.89</v>
      </c>
      <c r="M14" s="77">
        <f t="shared" si="5"/>
        <v>0.22369458139534884</v>
      </c>
      <c r="N14" s="178">
        <f>'501'!F26</f>
        <v>2676.3672999999999</v>
      </c>
      <c r="O14" s="178">
        <f>'501'!G27</f>
        <v>424.41570000000002</v>
      </c>
      <c r="P14" s="165">
        <f>'501'!C19</f>
        <v>237.33030000000008</v>
      </c>
      <c r="Q14" s="97"/>
      <c r="R14" s="97"/>
      <c r="S14" s="97"/>
    </row>
    <row r="15" spans="1:21">
      <c r="A15" s="78">
        <v>502</v>
      </c>
      <c r="B15" s="79" t="s">
        <v>63</v>
      </c>
      <c r="C15" s="78" t="s">
        <v>13</v>
      </c>
      <c r="D15" s="80">
        <v>4300</v>
      </c>
      <c r="E15" s="65">
        <v>1.57</v>
      </c>
      <c r="F15" s="65">
        <f t="shared" si="6"/>
        <v>6751</v>
      </c>
      <c r="G15" s="83">
        <f t="shared" si="7"/>
        <v>237.33030000000008</v>
      </c>
      <c r="H15" s="65">
        <f t="shared" si="0"/>
        <v>372.6</v>
      </c>
      <c r="I15" s="66">
        <f t="shared" si="1"/>
        <v>3338.1133</v>
      </c>
      <c r="J15" s="65">
        <f t="shared" si="2"/>
        <v>5240.83</v>
      </c>
      <c r="K15" s="66">
        <f t="shared" si="3"/>
        <v>961.88670000000002</v>
      </c>
      <c r="L15" s="66">
        <f t="shared" si="4"/>
        <v>1510.16</v>
      </c>
      <c r="M15" s="77">
        <f t="shared" si="5"/>
        <v>0.22369458139534884</v>
      </c>
      <c r="N15" s="178">
        <v>2676.3672999999999</v>
      </c>
      <c r="O15" s="178">
        <f>'502'!G27</f>
        <v>424.41570000000002</v>
      </c>
      <c r="P15" s="165">
        <f>'502'!C19</f>
        <v>237.33030000000008</v>
      </c>
      <c r="Q15" s="97"/>
      <c r="R15" s="97"/>
      <c r="S15" s="97"/>
    </row>
    <row r="16" spans="1:21" ht="42.75" customHeight="1">
      <c r="A16" s="78">
        <v>503</v>
      </c>
      <c r="B16" s="79" t="s">
        <v>64</v>
      </c>
      <c r="C16" s="78" t="s">
        <v>13</v>
      </c>
      <c r="D16" s="80">
        <v>24</v>
      </c>
      <c r="E16" s="65">
        <v>141.86000000000001</v>
      </c>
      <c r="F16" s="65">
        <f t="shared" si="6"/>
        <v>3404.64</v>
      </c>
      <c r="G16" s="83">
        <f t="shared" si="7"/>
        <v>0</v>
      </c>
      <c r="H16" s="65">
        <f t="shared" si="0"/>
        <v>0</v>
      </c>
      <c r="I16" s="66">
        <f t="shared" si="1"/>
        <v>24</v>
      </c>
      <c r="J16" s="65">
        <f t="shared" si="2"/>
        <v>3404.64</v>
      </c>
      <c r="K16" s="66">
        <f t="shared" si="3"/>
        <v>0</v>
      </c>
      <c r="L16" s="66">
        <f t="shared" si="4"/>
        <v>0</v>
      </c>
      <c r="M16" s="106">
        <f t="shared" si="5"/>
        <v>0</v>
      </c>
      <c r="N16" s="178">
        <v>24</v>
      </c>
      <c r="O16" s="178"/>
      <c r="P16" s="165"/>
      <c r="Q16" s="97"/>
      <c r="R16" s="97"/>
      <c r="S16" s="97"/>
    </row>
    <row r="17" spans="1:21" ht="21" customHeight="1">
      <c r="A17" s="78">
        <v>504</v>
      </c>
      <c r="B17" s="79" t="s">
        <v>65</v>
      </c>
      <c r="C17" s="78" t="s">
        <v>13</v>
      </c>
      <c r="D17" s="80">
        <v>10.77</v>
      </c>
      <c r="E17" s="65">
        <v>88.44</v>
      </c>
      <c r="F17" s="65">
        <f t="shared" si="6"/>
        <v>952.49</v>
      </c>
      <c r="G17" s="83">
        <f t="shared" si="7"/>
        <v>0</v>
      </c>
      <c r="H17" s="65">
        <f t="shared" si="0"/>
        <v>0</v>
      </c>
      <c r="I17" s="66">
        <f t="shared" si="1"/>
        <v>10.77</v>
      </c>
      <c r="J17" s="65">
        <f t="shared" si="2"/>
        <v>952.49</v>
      </c>
      <c r="K17" s="66">
        <f t="shared" si="3"/>
        <v>0</v>
      </c>
      <c r="L17" s="66">
        <f t="shared" si="4"/>
        <v>0</v>
      </c>
      <c r="M17" s="106">
        <f t="shared" si="5"/>
        <v>0</v>
      </c>
      <c r="N17" s="178">
        <v>10.77</v>
      </c>
      <c r="O17" s="178"/>
      <c r="P17" s="165"/>
      <c r="Q17" s="97"/>
      <c r="R17" s="97"/>
      <c r="S17" s="97"/>
    </row>
    <row r="18" spans="1:21" ht="28.5" customHeight="1">
      <c r="A18" s="230" t="s">
        <v>16</v>
      </c>
      <c r="B18" s="230"/>
      <c r="C18" s="230"/>
      <c r="D18" s="230"/>
      <c r="E18" s="230"/>
      <c r="F18" s="67">
        <f>SUM(F12:F17)</f>
        <v>121056.35</v>
      </c>
      <c r="G18" s="81"/>
      <c r="H18" s="67">
        <f>SUM(H12:H17)</f>
        <v>19260.21</v>
      </c>
      <c r="I18" s="67"/>
      <c r="J18" s="67">
        <f>SUM(J12:J17)</f>
        <v>88831.66</v>
      </c>
      <c r="K18" s="106"/>
      <c r="L18" s="67">
        <f>SUM(L12:L17)</f>
        <v>32224.670000000002</v>
      </c>
      <c r="M18" s="103">
        <f>(F18-J18)/F18</f>
        <v>0.26619578402950361</v>
      </c>
      <c r="N18" s="166"/>
      <c r="O18" s="115"/>
      <c r="P18" s="115"/>
      <c r="Q18" s="115"/>
      <c r="R18" s="115"/>
      <c r="S18" s="115"/>
      <c r="U18" s="127"/>
    </row>
    <row r="19" spans="1:21" ht="28.5" customHeight="1">
      <c r="A19" s="230" t="s">
        <v>17</v>
      </c>
      <c r="B19" s="230"/>
      <c r="C19" s="230"/>
      <c r="D19" s="230"/>
      <c r="E19" s="230"/>
      <c r="F19" s="67">
        <f>TRUNC(F18*0.2502,2)</f>
        <v>30288.29</v>
      </c>
      <c r="G19" s="81"/>
      <c r="H19" s="67">
        <f>TRUNC(H18*0.2502,2)</f>
        <v>4818.8999999999996</v>
      </c>
      <c r="I19" s="67"/>
      <c r="J19" s="67">
        <f>TRUNC(J18*0.2502,2)</f>
        <v>22225.68</v>
      </c>
      <c r="K19" s="106"/>
      <c r="L19" s="67">
        <f>TRUNC(L18*0.2502,2)</f>
        <v>8062.61</v>
      </c>
      <c r="M19" s="103">
        <f>(F19-J19)/F19</f>
        <v>0.26619561553326387</v>
      </c>
      <c r="N19" s="166"/>
      <c r="O19" s="115"/>
      <c r="P19" s="115"/>
      <c r="Q19" s="115"/>
      <c r="R19" s="115"/>
      <c r="S19" s="115"/>
      <c r="U19" s="127"/>
    </row>
    <row r="20" spans="1:21" ht="28.5" customHeight="1">
      <c r="A20" s="230" t="s">
        <v>18</v>
      </c>
      <c r="B20" s="230"/>
      <c r="C20" s="230"/>
      <c r="D20" s="230"/>
      <c r="E20" s="230"/>
      <c r="F20" s="67">
        <f>SUM(F18:F19)</f>
        <v>151344.64000000001</v>
      </c>
      <c r="G20" s="81"/>
      <c r="H20" s="67">
        <f>SUM(H18:H19)</f>
        <v>24079.11</v>
      </c>
      <c r="I20" s="67"/>
      <c r="J20" s="67">
        <f>SUM(J18:J19)</f>
        <v>111057.34</v>
      </c>
      <c r="K20" s="106"/>
      <c r="L20" s="67">
        <f>SUM(L18:L19)</f>
        <v>40287.279999999999</v>
      </c>
      <c r="M20" s="103">
        <f>(F20-J20)/F20</f>
        <v>0.26619575030869952</v>
      </c>
      <c r="N20" s="166"/>
      <c r="O20" s="115"/>
      <c r="P20" s="115"/>
      <c r="Q20" s="115"/>
      <c r="R20" s="115"/>
      <c r="S20" s="115"/>
      <c r="U20" s="127"/>
    </row>
    <row r="21" spans="1:21" ht="90" customHeight="1">
      <c r="A21" s="224" t="s">
        <v>114</v>
      </c>
      <c r="B21" s="225"/>
      <c r="C21" s="225" t="s">
        <v>40</v>
      </c>
      <c r="D21" s="225"/>
      <c r="E21" s="225"/>
      <c r="F21" s="225"/>
      <c r="G21" s="225" t="s">
        <v>41</v>
      </c>
      <c r="H21" s="225"/>
      <c r="I21" s="225"/>
      <c r="J21" s="225" t="s">
        <v>50</v>
      </c>
      <c r="K21" s="225"/>
      <c r="L21" s="225"/>
      <c r="M21" s="231"/>
      <c r="T21" s="129"/>
      <c r="U21" s="128"/>
    </row>
  </sheetData>
  <mergeCells count="28">
    <mergeCell ref="T10:T11"/>
    <mergeCell ref="C8:C10"/>
    <mergeCell ref="B8:B10"/>
    <mergeCell ref="A8:A10"/>
    <mergeCell ref="A21:B21"/>
    <mergeCell ref="I8:J9"/>
    <mergeCell ref="A18:E18"/>
    <mergeCell ref="A19:E19"/>
    <mergeCell ref="A20:E20"/>
    <mergeCell ref="G21:I21"/>
    <mergeCell ref="J21:M21"/>
    <mergeCell ref="G8:H9"/>
    <mergeCell ref="D8:D10"/>
    <mergeCell ref="R10:R11"/>
    <mergeCell ref="F8:F10"/>
    <mergeCell ref="C21:F21"/>
    <mergeCell ref="B2:M2"/>
    <mergeCell ref="B3:M3"/>
    <mergeCell ref="B4:M4"/>
    <mergeCell ref="B5:M5"/>
    <mergeCell ref="A6:M7"/>
    <mergeCell ref="S10:S11"/>
    <mergeCell ref="Q10:Q11"/>
    <mergeCell ref="K8:M9"/>
    <mergeCell ref="E8:E10"/>
    <mergeCell ref="P10:P11"/>
    <mergeCell ref="N10:N11"/>
    <mergeCell ref="O10:O11"/>
  </mergeCells>
  <phoneticPr fontId="51" type="noConversion"/>
  <pageMargins left="0.23622047244094491" right="0.23622047244094491" top="0.55118110236220474" bottom="0.55118110236220474" header="0.51181102362204722" footer="0.51181102362204722"/>
  <pageSetup paperSize="9" scale="65"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H57"/>
  <sheetViews>
    <sheetView workbookViewId="0">
      <selection activeCell="B6" sqref="B6:H7"/>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14.25" customHeight="1">
      <c r="A1" s="139"/>
      <c r="B1" s="140"/>
      <c r="C1" s="140"/>
      <c r="D1" s="140"/>
      <c r="E1" s="140"/>
      <c r="F1" s="140"/>
      <c r="G1" s="140"/>
      <c r="H1" s="141"/>
    </row>
    <row r="2" spans="1:8">
      <c r="A2" s="239" t="s">
        <v>117</v>
      </c>
      <c r="B2" s="240"/>
      <c r="C2" s="240"/>
      <c r="D2" s="240"/>
      <c r="E2" s="240"/>
      <c r="F2" s="240"/>
      <c r="G2" s="240"/>
      <c r="H2" s="241"/>
    </row>
    <row r="3" spans="1:8">
      <c r="A3" s="242" t="s">
        <v>96</v>
      </c>
      <c r="B3" s="243"/>
      <c r="C3" s="243"/>
      <c r="D3" s="243"/>
      <c r="E3" s="243"/>
      <c r="F3" s="243"/>
      <c r="G3" s="243"/>
      <c r="H3" s="244"/>
    </row>
    <row r="4" spans="1:8">
      <c r="A4" s="245" t="s">
        <v>138</v>
      </c>
      <c r="B4" s="246"/>
      <c r="C4" s="246"/>
      <c r="D4" s="246"/>
      <c r="E4" s="246"/>
      <c r="F4" s="246"/>
      <c r="G4" s="246"/>
      <c r="H4" s="247"/>
    </row>
    <row r="5" spans="1:8" ht="7.5" customHeight="1">
      <c r="A5" s="17"/>
      <c r="B5" s="142"/>
      <c r="C5" s="143"/>
      <c r="D5" s="143"/>
      <c r="E5" s="9"/>
      <c r="F5" s="143"/>
      <c r="G5" s="143"/>
      <c r="H5" s="20"/>
    </row>
    <row r="6" spans="1:8">
      <c r="A6" s="144">
        <v>1</v>
      </c>
      <c r="B6" s="248" t="s">
        <v>34</v>
      </c>
      <c r="C6" s="248"/>
      <c r="D6" s="248"/>
      <c r="E6" s="248"/>
      <c r="F6" s="248"/>
      <c r="G6" s="248"/>
      <c r="H6" s="249"/>
    </row>
    <row r="7" spans="1:8" ht="49.5" customHeight="1">
      <c r="A7" s="145">
        <v>110</v>
      </c>
      <c r="B7" s="250" t="s">
        <v>11</v>
      </c>
      <c r="C7" s="250"/>
      <c r="D7" s="250"/>
      <c r="E7" s="250"/>
      <c r="F7" s="250"/>
      <c r="G7" s="250"/>
      <c r="H7" s="251"/>
    </row>
    <row r="8" spans="1:8" ht="15.75" customHeight="1">
      <c r="A8" s="146"/>
      <c r="B8" s="237"/>
      <c r="C8" s="238"/>
      <c r="D8" s="238"/>
      <c r="E8" s="238"/>
      <c r="F8" s="238"/>
      <c r="G8" s="147" t="s">
        <v>35</v>
      </c>
      <c r="H8" s="153" t="s">
        <v>4</v>
      </c>
    </row>
    <row r="9" spans="1:8">
      <c r="A9" s="21"/>
      <c r="B9" s="10"/>
      <c r="C9" s="252"/>
      <c r="D9" s="252"/>
      <c r="E9" s="252"/>
      <c r="F9" s="23"/>
      <c r="G9" s="148"/>
      <c r="H9" s="24"/>
    </row>
    <row r="10" spans="1:8">
      <c r="B10" s="162" t="s">
        <v>24</v>
      </c>
      <c r="C10" s="253" t="s">
        <v>72</v>
      </c>
      <c r="D10" s="253"/>
      <c r="E10" s="253"/>
      <c r="F10" s="23"/>
      <c r="G10" s="148"/>
      <c r="H10" s="24"/>
    </row>
    <row r="11" spans="1:8" ht="15.75">
      <c r="A11" s="21"/>
      <c r="B11" s="85" t="s">
        <v>25</v>
      </c>
      <c r="C11" s="85"/>
      <c r="D11" s="85" t="s">
        <v>36</v>
      </c>
      <c r="E11" s="86" t="s">
        <v>26</v>
      </c>
      <c r="F11" s="86" t="s">
        <v>27</v>
      </c>
      <c r="G11" s="86" t="s">
        <v>5</v>
      </c>
      <c r="H11" s="24"/>
    </row>
    <row r="12" spans="1:8">
      <c r="A12" s="43"/>
      <c r="B12" s="154" t="s">
        <v>97</v>
      </c>
      <c r="C12" s="88"/>
      <c r="D12" s="87"/>
      <c r="E12" s="89"/>
      <c r="F12" s="90"/>
      <c r="G12" s="90">
        <f>G52</f>
        <v>11.333333333333332</v>
      </c>
      <c r="H12" s="24"/>
    </row>
    <row r="13" spans="1:8" ht="15.75">
      <c r="A13" s="21"/>
      <c r="B13" s="91" t="s">
        <v>5</v>
      </c>
      <c r="C13" s="92"/>
      <c r="D13" s="92"/>
      <c r="E13" s="92"/>
      <c r="F13" s="92"/>
      <c r="G13" s="149">
        <f>SUM(G12:G12)</f>
        <v>11.333333333333332</v>
      </c>
      <c r="H13" s="24"/>
    </row>
    <row r="14" spans="1:8">
      <c r="A14" s="21"/>
      <c r="B14" s="142"/>
      <c r="C14" s="142"/>
      <c r="D14" s="142"/>
      <c r="E14" s="142"/>
      <c r="F14" s="142"/>
      <c r="G14" s="142"/>
      <c r="H14" s="24"/>
    </row>
    <row r="15" spans="1:8" ht="15.75">
      <c r="A15" s="26"/>
      <c r="B15" s="93" t="s">
        <v>28</v>
      </c>
      <c r="C15" s="94">
        <v>20.3</v>
      </c>
      <c r="D15" s="142"/>
      <c r="E15" s="142"/>
      <c r="F15" s="142"/>
      <c r="G15" s="142"/>
      <c r="H15" s="27"/>
    </row>
    <row r="16" spans="1:8" ht="15.75">
      <c r="A16" s="28"/>
      <c r="B16" s="93" t="s">
        <v>29</v>
      </c>
      <c r="C16" s="94">
        <f>F52+G52</f>
        <v>13.333333333333332</v>
      </c>
      <c r="D16" s="142"/>
      <c r="E16" s="142"/>
      <c r="F16" s="142"/>
      <c r="G16" s="142"/>
      <c r="H16" s="27"/>
    </row>
    <row r="17" spans="1:8" ht="15.75">
      <c r="A17" s="28"/>
      <c r="B17" s="93" t="s">
        <v>30</v>
      </c>
      <c r="C17" s="94">
        <f>C15-C16</f>
        <v>6.9666666666666686</v>
      </c>
      <c r="D17" s="142"/>
      <c r="E17" s="142"/>
      <c r="F17" s="142"/>
      <c r="G17" s="142"/>
      <c r="H17" s="27"/>
    </row>
    <row r="18" spans="1:8" ht="15.75">
      <c r="A18" s="136"/>
      <c r="B18" s="93" t="s">
        <v>31</v>
      </c>
      <c r="C18" s="94"/>
      <c r="D18" s="142"/>
      <c r="E18" s="142"/>
      <c r="F18" s="142"/>
      <c r="G18" s="142"/>
      <c r="H18" s="27"/>
    </row>
    <row r="19" spans="1:8" ht="15.75">
      <c r="A19" s="136"/>
      <c r="B19" s="93" t="s">
        <v>32</v>
      </c>
      <c r="C19" s="94">
        <f>G12</f>
        <v>11.333333333333332</v>
      </c>
      <c r="D19" s="142"/>
      <c r="E19" s="142"/>
      <c r="F19" s="142"/>
      <c r="G19" s="142"/>
      <c r="H19" s="27"/>
    </row>
    <row r="20" spans="1:8" ht="15.75">
      <c r="A20" s="136"/>
      <c r="B20" s="134"/>
      <c r="H20" s="27"/>
    </row>
    <row r="21" spans="1:8">
      <c r="A21" s="136"/>
      <c r="H21" s="27"/>
    </row>
    <row r="22" spans="1:8">
      <c r="A22" s="136"/>
      <c r="H22" s="27"/>
    </row>
    <row r="23" spans="1:8">
      <c r="A23" s="136"/>
      <c r="H23" s="27"/>
    </row>
    <row r="24" spans="1:8">
      <c r="A24" s="136"/>
      <c r="H24" s="27"/>
    </row>
    <row r="25" spans="1:8" ht="15.75">
      <c r="A25" s="21"/>
      <c r="B25" s="134"/>
      <c r="C25" s="142"/>
      <c r="D25" s="142"/>
      <c r="E25" s="142"/>
      <c r="F25" s="142"/>
      <c r="G25" s="142"/>
      <c r="H25" s="27"/>
    </row>
    <row r="26" spans="1:8" ht="15.75">
      <c r="A26" s="21"/>
      <c r="B26" s="134"/>
      <c r="C26" s="142"/>
      <c r="D26" s="142"/>
      <c r="E26" s="142"/>
      <c r="F26" s="142"/>
      <c r="G26" s="142"/>
      <c r="H26" s="27"/>
    </row>
    <row r="27" spans="1:8" ht="15.75">
      <c r="A27" s="21"/>
      <c r="B27" s="134"/>
      <c r="C27" s="142"/>
      <c r="D27" s="142"/>
      <c r="E27" s="142"/>
      <c r="F27" s="142"/>
      <c r="G27" s="142"/>
      <c r="H27" s="27"/>
    </row>
    <row r="28" spans="1:8" ht="15.75">
      <c r="A28" s="21"/>
      <c r="B28" s="134"/>
      <c r="C28" s="142"/>
      <c r="D28" s="142"/>
      <c r="E28" s="142"/>
      <c r="F28" s="142"/>
      <c r="G28" s="142"/>
      <c r="H28" s="27"/>
    </row>
    <row r="29" spans="1:8" ht="15.75">
      <c r="A29" s="21"/>
      <c r="B29" s="134"/>
      <c r="C29" s="142"/>
      <c r="D29" s="142"/>
      <c r="E29" s="142"/>
      <c r="F29" s="142"/>
      <c r="G29" s="142"/>
      <c r="H29" s="27"/>
    </row>
    <row r="30" spans="1:8" ht="15.75">
      <c r="A30" s="21"/>
      <c r="B30" s="134"/>
      <c r="C30" s="142"/>
      <c r="D30" s="142"/>
      <c r="E30" s="142"/>
      <c r="G30" s="142"/>
      <c r="H30" s="27"/>
    </row>
    <row r="31" spans="1:8" ht="15.75">
      <c r="A31" s="21"/>
      <c r="B31" s="134"/>
      <c r="C31" s="142"/>
      <c r="D31" s="142"/>
      <c r="E31" s="142"/>
      <c r="F31" s="142"/>
      <c r="G31" s="142"/>
      <c r="H31" s="27"/>
    </row>
    <row r="32" spans="1:8" ht="15.75">
      <c r="A32" s="21"/>
      <c r="B32" s="134"/>
      <c r="C32" s="142"/>
      <c r="D32" s="142"/>
      <c r="E32" s="142"/>
      <c r="F32" s="142"/>
      <c r="G32" s="142"/>
      <c r="H32" s="27"/>
    </row>
    <row r="33" spans="1:8" ht="15.75">
      <c r="A33" s="21"/>
      <c r="B33" s="134"/>
      <c r="C33" s="142"/>
      <c r="D33" s="142"/>
      <c r="E33" s="142"/>
      <c r="F33" s="142"/>
      <c r="G33" s="142"/>
      <c r="H33" s="27"/>
    </row>
    <row r="34" spans="1:8" ht="15.75">
      <c r="A34" s="21"/>
      <c r="B34" s="182"/>
      <c r="C34" s="142"/>
      <c r="D34" s="142"/>
      <c r="E34" s="142"/>
      <c r="F34" s="142"/>
      <c r="G34" s="142"/>
      <c r="H34" s="27"/>
    </row>
    <row r="35" spans="1:8" ht="15.75">
      <c r="A35" s="21"/>
      <c r="B35" s="182"/>
      <c r="C35" s="142"/>
      <c r="D35" s="142"/>
      <c r="E35" s="142"/>
      <c r="F35" s="142"/>
      <c r="G35" s="142"/>
      <c r="H35" s="27"/>
    </row>
    <row r="36" spans="1:8" ht="15.75">
      <c r="A36" s="21"/>
      <c r="B36" s="182"/>
      <c r="C36" s="142"/>
      <c r="D36" s="142"/>
      <c r="E36" s="142"/>
      <c r="F36" s="142"/>
      <c r="G36" s="142"/>
      <c r="H36" s="27"/>
    </row>
    <row r="37" spans="1:8" ht="15.75">
      <c r="A37" s="21"/>
      <c r="B37" s="182"/>
      <c r="C37" s="142"/>
      <c r="D37" s="142"/>
      <c r="E37" s="142"/>
      <c r="F37" s="142"/>
      <c r="G37" s="142"/>
      <c r="H37" s="27"/>
    </row>
    <row r="38" spans="1:8" ht="15.75">
      <c r="A38" s="21"/>
      <c r="B38" s="182"/>
      <c r="C38" s="142"/>
      <c r="D38" s="142"/>
      <c r="E38" s="142"/>
      <c r="F38" s="142"/>
      <c r="G38" s="142"/>
      <c r="H38" s="27"/>
    </row>
    <row r="39" spans="1:8" ht="15.75">
      <c r="A39" s="21"/>
      <c r="B39" s="134"/>
      <c r="C39" s="142"/>
      <c r="D39" s="142"/>
      <c r="E39" s="142"/>
      <c r="F39" s="142"/>
      <c r="G39" s="142"/>
      <c r="H39" s="27"/>
    </row>
    <row r="40" spans="1:8">
      <c r="A40" s="21"/>
      <c r="C40" s="142"/>
      <c r="D40" s="142"/>
      <c r="E40" s="142"/>
      <c r="F40" s="142"/>
      <c r="G40" s="142"/>
      <c r="H40" s="27"/>
    </row>
    <row r="41" spans="1:8" ht="15.75">
      <c r="A41" s="21"/>
      <c r="B41" s="151"/>
      <c r="C41" s="151"/>
      <c r="D41" s="151"/>
      <c r="E41" s="142"/>
      <c r="F41" s="142"/>
      <c r="G41" s="11"/>
      <c r="H41" s="29"/>
    </row>
    <row r="42" spans="1:8" ht="30">
      <c r="A42" s="21"/>
      <c r="B42" s="130" t="s">
        <v>82</v>
      </c>
      <c r="C42" s="100" t="s">
        <v>83</v>
      </c>
      <c r="D42" s="131" t="s">
        <v>84</v>
      </c>
      <c r="E42" s="142"/>
      <c r="F42" s="142"/>
      <c r="G42" s="11"/>
      <c r="H42" s="29"/>
    </row>
    <row r="43" spans="1:8" ht="15.75">
      <c r="A43" s="21"/>
      <c r="B43" s="101">
        <v>1.5</v>
      </c>
      <c r="C43" s="189">
        <v>6</v>
      </c>
      <c r="D43" s="104">
        <f>B43*C43</f>
        <v>9</v>
      </c>
      <c r="E43" s="142"/>
      <c r="F43" s="142"/>
      <c r="G43" s="11"/>
      <c r="H43" s="29"/>
    </row>
    <row r="44" spans="1:8" ht="15.75">
      <c r="A44" s="21"/>
      <c r="B44" s="101">
        <v>1</v>
      </c>
      <c r="C44" s="189">
        <v>2</v>
      </c>
      <c r="D44" s="104">
        <f t="shared" ref="D44:D49" si="0">B44*C44</f>
        <v>2</v>
      </c>
      <c r="E44" s="142"/>
      <c r="F44" s="142"/>
      <c r="G44" s="11"/>
      <c r="H44" s="29"/>
    </row>
    <row r="45" spans="1:8" ht="15.75">
      <c r="A45" s="21"/>
      <c r="B45" s="101">
        <v>2</v>
      </c>
      <c r="C45" s="189">
        <v>2</v>
      </c>
      <c r="D45" s="104">
        <f t="shared" si="0"/>
        <v>4</v>
      </c>
      <c r="E45" s="142"/>
      <c r="F45" s="142"/>
      <c r="G45" s="11"/>
      <c r="H45" s="29"/>
    </row>
    <row r="46" spans="1:8" ht="15.75">
      <c r="A46" s="21"/>
      <c r="B46" s="101">
        <v>2.5</v>
      </c>
      <c r="C46" s="189">
        <v>2</v>
      </c>
      <c r="D46" s="104">
        <f t="shared" si="0"/>
        <v>5</v>
      </c>
      <c r="E46" s="142"/>
      <c r="F46" s="142"/>
      <c r="G46" s="11"/>
      <c r="H46" s="29"/>
    </row>
    <row r="47" spans="1:8" ht="15.75">
      <c r="A47" s="21"/>
      <c r="B47" s="101">
        <v>3</v>
      </c>
      <c r="C47" s="189">
        <v>2</v>
      </c>
      <c r="D47" s="104">
        <f t="shared" si="0"/>
        <v>6</v>
      </c>
      <c r="E47" s="155"/>
      <c r="F47" s="107"/>
      <c r="G47" s="11"/>
      <c r="H47" s="29"/>
    </row>
    <row r="48" spans="1:8" ht="15.75">
      <c r="A48" s="21"/>
      <c r="B48" s="101">
        <v>5</v>
      </c>
      <c r="C48" s="189">
        <v>1</v>
      </c>
      <c r="D48" s="104">
        <f t="shared" si="0"/>
        <v>5</v>
      </c>
      <c r="E48" s="155"/>
      <c r="F48" s="107"/>
      <c r="G48" s="11"/>
      <c r="H48" s="29"/>
    </row>
    <row r="49" spans="1:8" ht="15.75">
      <c r="A49" s="21"/>
      <c r="B49" s="101">
        <v>6</v>
      </c>
      <c r="C49" s="189">
        <v>3</v>
      </c>
      <c r="D49" s="104">
        <f t="shared" si="0"/>
        <v>18</v>
      </c>
      <c r="E49" s="155"/>
      <c r="F49" s="142"/>
      <c r="G49" s="11"/>
      <c r="H49" s="29"/>
    </row>
    <row r="50" spans="1:8" ht="15.75">
      <c r="A50" s="21"/>
      <c r="B50" s="101"/>
      <c r="C50" s="187"/>
      <c r="D50" s="104"/>
      <c r="E50" s="155"/>
      <c r="F50" s="142"/>
      <c r="G50" s="11"/>
      <c r="H50" s="29"/>
    </row>
    <row r="51" spans="1:8" ht="15.75">
      <c r="A51" s="21"/>
      <c r="B51" s="100"/>
      <c r="C51" s="137" t="s">
        <v>74</v>
      </c>
      <c r="D51" s="104">
        <f>SUM(D43:D49)</f>
        <v>49</v>
      </c>
      <c r="E51" s="108" t="s">
        <v>125</v>
      </c>
      <c r="F51" s="108" t="s">
        <v>126</v>
      </c>
      <c r="G51" s="108" t="s">
        <v>94</v>
      </c>
      <c r="H51" s="29"/>
    </row>
    <row r="52" spans="1:8" ht="15.75">
      <c r="A52" s="21"/>
      <c r="B52" s="235" t="s">
        <v>85</v>
      </c>
      <c r="C52" s="236"/>
      <c r="D52" s="104">
        <f>D51/3</f>
        <v>16.333333333333332</v>
      </c>
      <c r="E52" s="160">
        <v>3</v>
      </c>
      <c r="F52" s="160">
        <v>2</v>
      </c>
      <c r="G52" s="160">
        <f>D52-E52-F52</f>
        <v>11.333333333333332</v>
      </c>
      <c r="H52" s="29"/>
    </row>
    <row r="53" spans="1:8" ht="15.75">
      <c r="A53" s="21"/>
      <c r="B53" s="10"/>
      <c r="C53" s="148"/>
      <c r="D53" s="148"/>
      <c r="E53" s="148"/>
      <c r="F53" s="23"/>
      <c r="G53" s="152"/>
      <c r="H53" s="24"/>
    </row>
    <row r="54" spans="1:8" ht="15.75">
      <c r="A54" s="96" t="s">
        <v>33</v>
      </c>
      <c r="B54" s="53"/>
      <c r="C54" s="54"/>
      <c r="D54" s="55"/>
      <c r="E54" s="56"/>
      <c r="F54" s="54"/>
      <c r="G54" s="54"/>
      <c r="H54" s="84"/>
    </row>
    <row r="55" spans="1:8" ht="15" customHeight="1">
      <c r="A55" s="232" t="s">
        <v>71</v>
      </c>
      <c r="B55" s="233"/>
      <c r="C55" s="233"/>
      <c r="D55" s="233"/>
      <c r="E55" s="233"/>
      <c r="F55" s="233"/>
      <c r="G55" s="233"/>
      <c r="H55" s="234"/>
    </row>
    <row r="56" spans="1:8" ht="15.75">
      <c r="A56" s="31"/>
      <c r="B56" s="16"/>
      <c r="C56" s="138"/>
      <c r="D56" s="138"/>
      <c r="E56" s="138"/>
      <c r="F56" s="33"/>
      <c r="G56" s="34"/>
      <c r="H56" s="35"/>
    </row>
    <row r="57" spans="1:8">
      <c r="A57" s="10"/>
      <c r="B57" s="12"/>
      <c r="C57" s="105"/>
      <c r="D57" s="14"/>
      <c r="E57" s="15"/>
      <c r="F57" s="105"/>
      <c r="G57" s="105"/>
      <c r="H57" s="105"/>
    </row>
  </sheetData>
  <mergeCells count="10">
    <mergeCell ref="A55:H55"/>
    <mergeCell ref="B52:C52"/>
    <mergeCell ref="B8:F8"/>
    <mergeCell ref="A2:H2"/>
    <mergeCell ref="A3:H3"/>
    <mergeCell ref="A4:H4"/>
    <mergeCell ref="B6:H6"/>
    <mergeCell ref="B7:H7"/>
    <mergeCell ref="C9:E9"/>
    <mergeCell ref="C10:E10"/>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H52"/>
  <sheetViews>
    <sheetView workbookViewId="0">
      <selection activeCell="B6" sqref="B6:H6"/>
    </sheetView>
  </sheetViews>
  <sheetFormatPr defaultRowHeight="15"/>
  <cols>
    <col min="1" max="1" width="12.28515625" customWidth="1"/>
    <col min="2" max="2" width="29.140625" customWidth="1"/>
    <col min="3" max="3" width="15.42578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12" customHeight="1">
      <c r="A1" s="139"/>
      <c r="B1" s="140"/>
      <c r="C1" s="140"/>
      <c r="D1" s="140"/>
      <c r="E1" s="140"/>
      <c r="F1" s="140"/>
      <c r="G1" s="140"/>
      <c r="H1" s="141"/>
    </row>
    <row r="2" spans="1:8">
      <c r="A2" s="239" t="s">
        <v>127</v>
      </c>
      <c r="B2" s="240"/>
      <c r="C2" s="240"/>
      <c r="D2" s="240"/>
      <c r="E2" s="240"/>
      <c r="F2" s="240"/>
      <c r="G2" s="240"/>
      <c r="H2" s="241"/>
    </row>
    <row r="3" spans="1:8">
      <c r="A3" s="242" t="s">
        <v>96</v>
      </c>
      <c r="B3" s="243"/>
      <c r="C3" s="243"/>
      <c r="D3" s="243"/>
      <c r="E3" s="243"/>
      <c r="F3" s="243"/>
      <c r="G3" s="243"/>
      <c r="H3" s="244"/>
    </row>
    <row r="4" spans="1:8">
      <c r="A4" s="245" t="s">
        <v>128</v>
      </c>
      <c r="B4" s="246"/>
      <c r="C4" s="246"/>
      <c r="D4" s="246"/>
      <c r="E4" s="246"/>
      <c r="F4" s="246"/>
      <c r="G4" s="246"/>
      <c r="H4" s="247"/>
    </row>
    <row r="5" spans="1:8">
      <c r="A5" s="144"/>
      <c r="B5" s="257"/>
      <c r="C5" s="257"/>
      <c r="D5" s="257"/>
      <c r="E5" s="257"/>
      <c r="F5" s="257"/>
      <c r="G5" s="257"/>
      <c r="H5" s="258"/>
    </row>
    <row r="6" spans="1:8" ht="15" customHeight="1">
      <c r="A6" s="145">
        <v>112</v>
      </c>
      <c r="B6" s="250" t="s">
        <v>12</v>
      </c>
      <c r="C6" s="250"/>
      <c r="D6" s="250"/>
      <c r="E6" s="250"/>
      <c r="F6" s="250"/>
      <c r="G6" s="250"/>
      <c r="H6" s="251"/>
    </row>
    <row r="7" spans="1:8">
      <c r="A7" s="146"/>
      <c r="B7" s="237"/>
      <c r="C7" s="238"/>
      <c r="D7" s="238"/>
      <c r="E7" s="238"/>
      <c r="F7" s="238"/>
      <c r="G7" s="147" t="s">
        <v>35</v>
      </c>
      <c r="H7" s="153" t="s">
        <v>38</v>
      </c>
    </row>
    <row r="8" spans="1:8" ht="15.75" customHeight="1">
      <c r="A8" s="21"/>
      <c r="C8" s="252"/>
      <c r="D8" s="252"/>
      <c r="E8" s="252"/>
      <c r="F8" s="23"/>
      <c r="G8" s="148"/>
      <c r="H8" s="24"/>
    </row>
    <row r="9" spans="1:8">
      <c r="B9" s="161" t="s">
        <v>24</v>
      </c>
      <c r="C9" s="253" t="s">
        <v>42</v>
      </c>
      <c r="D9" s="253"/>
      <c r="E9" s="148"/>
      <c r="F9" s="23"/>
      <c r="G9" s="148"/>
      <c r="H9" s="24"/>
    </row>
    <row r="10" spans="1:8" ht="15.75">
      <c r="A10" s="21"/>
      <c r="B10" s="85" t="s">
        <v>25</v>
      </c>
      <c r="C10" s="85"/>
      <c r="D10" s="85" t="s">
        <v>39</v>
      </c>
      <c r="E10" s="86" t="s">
        <v>8</v>
      </c>
      <c r="F10" s="86"/>
      <c r="G10" s="86" t="s">
        <v>5</v>
      </c>
      <c r="H10" s="24"/>
    </row>
    <row r="11" spans="1:8">
      <c r="A11" s="43"/>
      <c r="B11" s="87" t="s">
        <v>93</v>
      </c>
      <c r="C11" s="88"/>
      <c r="D11" s="156"/>
      <c r="E11" s="89"/>
      <c r="F11" s="90"/>
      <c r="G11" s="90">
        <f>F34</f>
        <v>10</v>
      </c>
      <c r="H11" s="24"/>
    </row>
    <row r="12" spans="1:8" ht="15.75">
      <c r="A12" s="21"/>
      <c r="B12" s="91" t="s">
        <v>5</v>
      </c>
      <c r="C12" s="92"/>
      <c r="D12" s="92"/>
      <c r="E12" s="92"/>
      <c r="F12" s="92"/>
      <c r="G12" s="149">
        <f>SUM(G11:G11)</f>
        <v>10</v>
      </c>
      <c r="H12" s="24"/>
    </row>
    <row r="13" spans="1:8">
      <c r="A13" s="21"/>
      <c r="B13" s="142"/>
      <c r="C13" s="142"/>
      <c r="D13" s="142"/>
      <c r="E13" s="142"/>
      <c r="F13" s="142"/>
      <c r="G13" s="142"/>
      <c r="H13" s="24"/>
    </row>
    <row r="14" spans="1:8" ht="15.75">
      <c r="A14" s="26"/>
      <c r="B14" s="93" t="s">
        <v>28</v>
      </c>
      <c r="C14" s="94">
        <v>116</v>
      </c>
      <c r="D14" s="142"/>
      <c r="E14" s="159"/>
      <c r="F14" s="159"/>
      <c r="G14" s="159"/>
      <c r="H14" s="163"/>
    </row>
    <row r="15" spans="1:8" ht="15.75">
      <c r="A15" s="28"/>
      <c r="B15" s="93" t="s">
        <v>29</v>
      </c>
      <c r="C15" s="94">
        <f>F32+F33+F34</f>
        <v>80</v>
      </c>
      <c r="D15" s="142"/>
      <c r="E15" s="157"/>
      <c r="F15" s="142"/>
      <c r="G15" s="142"/>
      <c r="H15" s="27"/>
    </row>
    <row r="16" spans="1:8" ht="15.75">
      <c r="A16" s="28"/>
      <c r="B16" s="93" t="s">
        <v>30</v>
      </c>
      <c r="C16" s="94">
        <f>C14-C15</f>
        <v>36</v>
      </c>
      <c r="D16" s="142"/>
      <c r="E16" s="157"/>
      <c r="F16" s="142"/>
      <c r="G16" s="142"/>
      <c r="H16" s="27"/>
    </row>
    <row r="17" spans="1:8" ht="15.75">
      <c r="A17" s="136"/>
      <c r="B17" s="93" t="s">
        <v>31</v>
      </c>
      <c r="C17" s="94"/>
      <c r="D17" s="142"/>
      <c r="E17" s="157"/>
      <c r="F17" s="142"/>
      <c r="G17" s="142"/>
      <c r="H17" s="27"/>
    </row>
    <row r="18" spans="1:8" ht="15.75">
      <c r="A18" s="136"/>
      <c r="B18" s="93" t="s">
        <v>32</v>
      </c>
      <c r="C18" s="94">
        <f>G12</f>
        <v>10</v>
      </c>
      <c r="D18" s="142"/>
      <c r="E18" s="157"/>
      <c r="F18" s="142"/>
      <c r="G18" s="142"/>
      <c r="H18" s="27"/>
    </row>
    <row r="19" spans="1:8">
      <c r="A19" s="136"/>
      <c r="H19" s="27"/>
    </row>
    <row r="20" spans="1:8">
      <c r="A20" s="21"/>
      <c r="B20" s="132" t="s">
        <v>75</v>
      </c>
      <c r="C20" s="98" t="s">
        <v>77</v>
      </c>
      <c r="D20" s="98" t="s">
        <v>76</v>
      </c>
      <c r="E20" s="133" t="s">
        <v>73</v>
      </c>
      <c r="F20" s="98" t="s">
        <v>74</v>
      </c>
      <c r="H20" s="27"/>
    </row>
    <row r="21" spans="1:8">
      <c r="A21" s="21"/>
      <c r="B21" s="132" t="s">
        <v>103</v>
      </c>
      <c r="C21" s="114" t="s">
        <v>139</v>
      </c>
      <c r="D21" s="100">
        <v>9</v>
      </c>
      <c r="E21" s="100">
        <v>3</v>
      </c>
      <c r="F21" s="100">
        <f>E21*D21</f>
        <v>27</v>
      </c>
      <c r="H21" s="27"/>
    </row>
    <row r="22" spans="1:8">
      <c r="A22" s="21"/>
      <c r="B22" s="132" t="s">
        <v>104</v>
      </c>
      <c r="C22" s="114" t="s">
        <v>120</v>
      </c>
      <c r="D22" s="100">
        <v>8</v>
      </c>
      <c r="E22" s="100">
        <v>2</v>
      </c>
      <c r="F22" s="100">
        <f>E22*D22</f>
        <v>16</v>
      </c>
      <c r="H22" s="27"/>
    </row>
    <row r="23" spans="1:8">
      <c r="A23" s="21"/>
      <c r="B23" s="132" t="s">
        <v>105</v>
      </c>
      <c r="C23" s="114" t="s">
        <v>121</v>
      </c>
      <c r="D23" s="100">
        <v>7</v>
      </c>
      <c r="E23" s="100">
        <v>3</v>
      </c>
      <c r="F23" s="100">
        <f>E23*D23</f>
        <v>21</v>
      </c>
      <c r="H23" s="27"/>
    </row>
    <row r="24" spans="1:8">
      <c r="A24" s="21"/>
      <c r="B24" s="132" t="s">
        <v>106</v>
      </c>
      <c r="C24" s="179" t="s">
        <v>107</v>
      </c>
      <c r="D24" s="100">
        <v>1</v>
      </c>
      <c r="E24" s="100">
        <v>1</v>
      </c>
      <c r="F24" s="100">
        <f t="shared" ref="F24:F29" si="0">E24*D24</f>
        <v>1</v>
      </c>
      <c r="G24" s="142"/>
      <c r="H24" s="27"/>
    </row>
    <row r="25" spans="1:8">
      <c r="A25" s="21"/>
      <c r="B25" s="132"/>
      <c r="C25" s="179">
        <v>44562</v>
      </c>
      <c r="D25" s="100">
        <v>1</v>
      </c>
      <c r="E25" s="100">
        <v>4</v>
      </c>
      <c r="F25" s="100">
        <f t="shared" si="0"/>
        <v>4</v>
      </c>
      <c r="G25" s="142"/>
      <c r="H25" s="27"/>
    </row>
    <row r="26" spans="1:8">
      <c r="A26" s="21"/>
      <c r="B26" s="132" t="s">
        <v>106</v>
      </c>
      <c r="C26" s="179" t="s">
        <v>122</v>
      </c>
      <c r="D26" s="100">
        <v>4</v>
      </c>
      <c r="E26" s="100">
        <v>4</v>
      </c>
      <c r="F26" s="100">
        <f t="shared" si="0"/>
        <v>16</v>
      </c>
      <c r="G26" s="142"/>
      <c r="H26" s="27"/>
    </row>
    <row r="27" spans="1:8">
      <c r="A27" s="21"/>
      <c r="B27" s="259" t="s">
        <v>113</v>
      </c>
      <c r="C27" s="179">
        <v>44621</v>
      </c>
      <c r="D27" s="100">
        <v>1</v>
      </c>
      <c r="E27" s="100">
        <v>1</v>
      </c>
      <c r="F27" s="100">
        <f t="shared" si="0"/>
        <v>1</v>
      </c>
      <c r="G27" s="142"/>
      <c r="H27" s="27"/>
    </row>
    <row r="28" spans="1:8" ht="15.75">
      <c r="A28" s="21"/>
      <c r="B28" s="259"/>
      <c r="C28" s="179" t="s">
        <v>123</v>
      </c>
      <c r="D28" s="185">
        <v>2</v>
      </c>
      <c r="E28" s="185">
        <v>4</v>
      </c>
      <c r="F28" s="185">
        <f t="shared" si="0"/>
        <v>8</v>
      </c>
      <c r="H28" s="29"/>
    </row>
    <row r="29" spans="1:8" ht="15.75">
      <c r="A29" s="21"/>
      <c r="B29" s="186" t="s">
        <v>124</v>
      </c>
      <c r="C29" s="179" t="s">
        <v>123</v>
      </c>
      <c r="D29" s="188">
        <v>2</v>
      </c>
      <c r="E29" s="188">
        <v>2</v>
      </c>
      <c r="F29" s="188">
        <f t="shared" si="0"/>
        <v>4</v>
      </c>
      <c r="H29" s="29"/>
    </row>
    <row r="30" spans="1:8" ht="15.75">
      <c r="A30" s="21"/>
      <c r="B30" s="176"/>
      <c r="C30" s="113"/>
      <c r="D30" s="184"/>
      <c r="E30" s="184" t="s">
        <v>5</v>
      </c>
      <c r="F30" s="184">
        <f>SUM(F21:F29)</f>
        <v>98</v>
      </c>
      <c r="G30" s="142"/>
      <c r="H30" s="29"/>
    </row>
    <row r="31" spans="1:8" ht="15.75">
      <c r="A31" s="21"/>
      <c r="B31" s="151"/>
      <c r="C31" s="151"/>
      <c r="D31" s="177" t="s">
        <v>112</v>
      </c>
      <c r="E31" s="177"/>
      <c r="F31" s="100">
        <v>18</v>
      </c>
      <c r="H31" s="29"/>
    </row>
    <row r="32" spans="1:8" ht="15.75">
      <c r="A32" s="21"/>
      <c r="B32" s="151"/>
      <c r="C32" s="151"/>
      <c r="D32" s="177" t="s">
        <v>109</v>
      </c>
      <c r="E32" s="177"/>
      <c r="F32" s="100">
        <v>33</v>
      </c>
      <c r="G32" s="180" t="s">
        <v>108</v>
      </c>
      <c r="H32" s="29"/>
    </row>
    <row r="33" spans="1:8" ht="15.75">
      <c r="A33" s="21"/>
      <c r="B33" s="151"/>
      <c r="C33" s="151"/>
      <c r="D33" s="177" t="s">
        <v>110</v>
      </c>
      <c r="E33" s="177"/>
      <c r="F33" s="100">
        <v>37</v>
      </c>
      <c r="G33" s="180" t="s">
        <v>108</v>
      </c>
      <c r="H33" s="29"/>
    </row>
    <row r="34" spans="1:8" ht="15.75">
      <c r="A34" s="21"/>
      <c r="D34" s="177" t="s">
        <v>119</v>
      </c>
      <c r="E34" s="177"/>
      <c r="F34" s="100">
        <f>F30-F31-F32-F33</f>
        <v>10</v>
      </c>
      <c r="G34" s="180" t="s">
        <v>108</v>
      </c>
      <c r="H34" s="29"/>
    </row>
    <row r="35" spans="1:8" ht="15.75">
      <c r="A35" s="21"/>
      <c r="D35" s="151"/>
      <c r="E35" s="142"/>
      <c r="F35" s="142"/>
      <c r="G35" s="11"/>
      <c r="H35" s="29"/>
    </row>
    <row r="36" spans="1:8" ht="15.75">
      <c r="A36" s="21"/>
      <c r="D36" s="151"/>
      <c r="E36" s="142"/>
      <c r="F36" s="142"/>
      <c r="G36" s="11"/>
      <c r="H36" s="29"/>
    </row>
    <row r="37" spans="1:8" ht="15.75">
      <c r="A37" s="21"/>
      <c r="D37" s="151"/>
      <c r="E37" s="142"/>
      <c r="F37" s="142"/>
      <c r="G37" s="11"/>
      <c r="H37" s="29"/>
    </row>
    <row r="38" spans="1:8" ht="15.75">
      <c r="A38" s="21"/>
      <c r="D38" s="151"/>
      <c r="E38" s="142"/>
      <c r="F38" s="142"/>
      <c r="G38" s="11"/>
      <c r="H38" s="29"/>
    </row>
    <row r="39" spans="1:8" ht="15.75">
      <c r="A39" s="21"/>
      <c r="D39" s="151"/>
      <c r="E39" s="142"/>
      <c r="F39" s="142"/>
      <c r="G39" s="11"/>
      <c r="H39" s="29"/>
    </row>
    <row r="40" spans="1:8" ht="15.75">
      <c r="A40" s="21"/>
      <c r="B40" s="151"/>
      <c r="C40" s="151"/>
      <c r="D40" s="151"/>
      <c r="E40" s="142"/>
      <c r="F40" s="142"/>
      <c r="G40" s="11"/>
      <c r="H40" s="29"/>
    </row>
    <row r="41" spans="1:8" ht="15.75">
      <c r="A41" s="21"/>
      <c r="B41" s="151"/>
      <c r="C41" s="151"/>
      <c r="D41" s="151"/>
      <c r="E41" s="142"/>
      <c r="F41" s="142"/>
      <c r="G41" s="11"/>
      <c r="H41" s="29"/>
    </row>
    <row r="42" spans="1:8" ht="15.75">
      <c r="A42" s="21"/>
      <c r="B42" s="151"/>
      <c r="C42" s="151"/>
      <c r="D42" s="151"/>
      <c r="E42" s="142"/>
      <c r="F42" s="142"/>
      <c r="G42" s="11"/>
      <c r="H42" s="29"/>
    </row>
    <row r="43" spans="1:8" ht="15.75">
      <c r="A43" s="21"/>
      <c r="B43" s="151"/>
      <c r="C43" s="151"/>
      <c r="D43" s="151"/>
      <c r="E43" s="142"/>
      <c r="F43" s="142"/>
      <c r="G43" s="11"/>
      <c r="H43" s="29"/>
    </row>
    <row r="44" spans="1:8" ht="15.75">
      <c r="A44" s="21"/>
      <c r="B44" s="151"/>
      <c r="C44" s="151"/>
      <c r="D44" s="151"/>
      <c r="E44" s="142"/>
      <c r="F44" s="142"/>
      <c r="G44" s="11"/>
      <c r="H44" s="29"/>
    </row>
    <row r="45" spans="1:8" ht="15.75">
      <c r="A45" s="21"/>
      <c r="B45" s="151"/>
      <c r="C45" s="151"/>
      <c r="D45" s="151"/>
      <c r="E45" s="142"/>
      <c r="F45" s="142"/>
      <c r="G45" s="11"/>
      <c r="H45" s="29"/>
    </row>
    <row r="46" spans="1:8" ht="15.75">
      <c r="A46" s="21"/>
      <c r="B46" s="151"/>
      <c r="C46" s="151"/>
      <c r="D46" s="151"/>
      <c r="E46" s="142"/>
      <c r="F46" s="142"/>
      <c r="G46" s="11"/>
      <c r="H46" s="29"/>
    </row>
    <row r="47" spans="1:8" ht="15.75">
      <c r="A47" s="21"/>
      <c r="B47" s="10"/>
      <c r="C47" s="148"/>
      <c r="D47" s="148"/>
      <c r="E47" s="148"/>
      <c r="F47" s="23"/>
      <c r="G47" s="152"/>
      <c r="H47" s="24"/>
    </row>
    <row r="48" spans="1:8" ht="15.75">
      <c r="A48" s="96" t="s">
        <v>33</v>
      </c>
      <c r="B48" s="53"/>
      <c r="C48" s="54"/>
      <c r="D48" s="55"/>
      <c r="E48" s="56"/>
      <c r="F48" s="54"/>
      <c r="G48" s="54"/>
      <c r="H48" s="84"/>
    </row>
    <row r="49" spans="1:8" ht="15" customHeight="1">
      <c r="A49" s="254" t="s">
        <v>37</v>
      </c>
      <c r="B49" s="255"/>
      <c r="C49" s="255"/>
      <c r="D49" s="255"/>
      <c r="E49" s="255"/>
      <c r="F49" s="255"/>
      <c r="G49" s="255"/>
      <c r="H49" s="256"/>
    </row>
    <row r="50" spans="1:8" ht="15" customHeight="1">
      <c r="A50" s="31"/>
      <c r="B50" s="16"/>
      <c r="C50" s="138"/>
      <c r="D50" s="138"/>
      <c r="E50" s="138"/>
      <c r="F50" s="33"/>
      <c r="G50" s="34"/>
      <c r="H50" s="35"/>
    </row>
    <row r="51" spans="1:8" ht="15.75">
      <c r="A51" s="31"/>
      <c r="B51" s="16"/>
      <c r="C51" s="32"/>
      <c r="D51" s="32"/>
      <c r="E51" s="32"/>
      <c r="F51" s="33"/>
      <c r="G51" s="34"/>
      <c r="H51" s="35"/>
    </row>
    <row r="52" spans="1:8">
      <c r="A52" s="10"/>
      <c r="B52" s="12"/>
      <c r="C52" s="13"/>
      <c r="D52" s="14"/>
      <c r="E52" s="15"/>
      <c r="F52" s="13"/>
      <c r="G52" s="13"/>
      <c r="H52" s="13"/>
    </row>
  </sheetData>
  <mergeCells count="10">
    <mergeCell ref="A49:H49"/>
    <mergeCell ref="A2:H2"/>
    <mergeCell ref="A3:H3"/>
    <mergeCell ref="A4:H4"/>
    <mergeCell ref="B6:H6"/>
    <mergeCell ref="B5:H5"/>
    <mergeCell ref="B7:F7"/>
    <mergeCell ref="C8:E8"/>
    <mergeCell ref="C9:D9"/>
    <mergeCell ref="B27:B28"/>
  </mergeCells>
  <phoneticPr fontId="51" type="noConversion"/>
  <pageMargins left="0.51181102362204722" right="0.51181102362204722" top="0.78740157480314965" bottom="0.78740157480314965" header="0.31496062992125984" footer="0.31496062992125984"/>
  <pageSetup paperSize="9" scale="83"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9"/>
  <sheetViews>
    <sheetView topLeftCell="A34" workbookViewId="0">
      <selection activeCell="F46" sqref="F46"/>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5703125" bestFit="1" customWidth="1"/>
  </cols>
  <sheetData>
    <row r="1" spans="1:8" ht="7.5" customHeight="1">
      <c r="A1" s="36"/>
      <c r="B1" s="37"/>
      <c r="C1" s="37"/>
      <c r="D1" s="37"/>
      <c r="E1" s="37"/>
      <c r="F1" s="37"/>
      <c r="G1" s="37"/>
      <c r="H1" s="38"/>
    </row>
    <row r="2" spans="1:8">
      <c r="A2" s="260" t="s">
        <v>117</v>
      </c>
      <c r="B2" s="261"/>
      <c r="C2" s="261"/>
      <c r="D2" s="261"/>
      <c r="E2" s="261"/>
      <c r="F2" s="261"/>
      <c r="G2" s="261"/>
      <c r="H2" s="262"/>
    </row>
    <row r="3" spans="1:8">
      <c r="A3" s="242" t="s">
        <v>96</v>
      </c>
      <c r="B3" s="265"/>
      <c r="C3" s="265"/>
      <c r="D3" s="265"/>
      <c r="E3" s="265"/>
      <c r="F3" s="265"/>
      <c r="G3" s="265"/>
      <c r="H3" s="244"/>
    </row>
    <row r="4" spans="1:8">
      <c r="A4" s="245" t="s">
        <v>137</v>
      </c>
      <c r="B4" s="266"/>
      <c r="C4" s="266"/>
      <c r="D4" s="266"/>
      <c r="E4" s="266"/>
      <c r="F4" s="266"/>
      <c r="G4" s="266"/>
      <c r="H4" s="247"/>
    </row>
    <row r="5" spans="1:8" ht="4.5" customHeight="1">
      <c r="A5" s="17"/>
      <c r="B5" s="18"/>
      <c r="C5" s="19"/>
      <c r="D5" s="19"/>
      <c r="E5" s="9"/>
      <c r="F5" s="19"/>
      <c r="G5" s="19"/>
      <c r="H5" s="20"/>
    </row>
    <row r="6" spans="1:8">
      <c r="A6" s="39">
        <v>5</v>
      </c>
      <c r="B6" s="267" t="s">
        <v>86</v>
      </c>
      <c r="C6" s="267"/>
      <c r="D6" s="267"/>
      <c r="E6" s="267"/>
      <c r="F6" s="267"/>
      <c r="G6" s="267"/>
      <c r="H6" s="268"/>
    </row>
    <row r="7" spans="1:8">
      <c r="A7" s="40">
        <v>501</v>
      </c>
      <c r="B7" s="267" t="s">
        <v>62</v>
      </c>
      <c r="C7" s="267"/>
      <c r="D7" s="267"/>
      <c r="E7" s="267"/>
      <c r="F7" s="267"/>
      <c r="G7" s="267"/>
      <c r="H7" s="268"/>
    </row>
    <row r="8" spans="1:8" ht="15.75" customHeight="1">
      <c r="A8" s="41"/>
      <c r="B8" s="263"/>
      <c r="C8" s="264"/>
      <c r="D8" s="264"/>
      <c r="E8" s="264"/>
      <c r="F8" s="264"/>
      <c r="G8" s="42" t="s">
        <v>35</v>
      </c>
      <c r="H8" s="61" t="s">
        <v>51</v>
      </c>
    </row>
    <row r="9" spans="1:8" ht="5.25" customHeight="1">
      <c r="A9" s="21"/>
      <c r="B9" s="22"/>
      <c r="C9" s="269"/>
      <c r="D9" s="269"/>
      <c r="E9" s="269"/>
      <c r="F9" s="23"/>
      <c r="G9" s="110"/>
      <c r="H9" s="24"/>
    </row>
    <row r="10" spans="1:8">
      <c r="B10" s="175" t="s">
        <v>24</v>
      </c>
      <c r="C10" s="253" t="s">
        <v>101</v>
      </c>
      <c r="D10" s="253"/>
      <c r="E10" s="110"/>
      <c r="F10" s="23"/>
      <c r="G10" s="110"/>
      <c r="H10" s="24"/>
    </row>
    <row r="11" spans="1:8" ht="15.75">
      <c r="A11" s="21"/>
      <c r="B11" s="44" t="s">
        <v>25</v>
      </c>
      <c r="C11" s="44" t="s">
        <v>8</v>
      </c>
      <c r="D11" s="44"/>
      <c r="E11" s="45"/>
      <c r="F11" s="45"/>
      <c r="G11" s="45" t="s">
        <v>5</v>
      </c>
      <c r="H11" s="24"/>
    </row>
    <row r="12" spans="1:8">
      <c r="A12" s="43"/>
      <c r="B12" s="46" t="s">
        <v>88</v>
      </c>
      <c r="C12" s="47"/>
      <c r="D12" s="62"/>
      <c r="E12" s="48"/>
      <c r="F12" s="49"/>
      <c r="G12" s="49">
        <f>G28</f>
        <v>237.33030000000008</v>
      </c>
      <c r="H12" s="24"/>
    </row>
    <row r="13" spans="1:8" ht="15.75">
      <c r="A13" s="21"/>
      <c r="B13" s="58" t="s">
        <v>5</v>
      </c>
      <c r="C13" s="59"/>
      <c r="D13" s="59"/>
      <c r="E13" s="59"/>
      <c r="F13" s="59"/>
      <c r="G13" s="60">
        <f>G12</f>
        <v>237.33030000000008</v>
      </c>
      <c r="H13" s="24"/>
    </row>
    <row r="14" spans="1:8">
      <c r="A14" s="21"/>
      <c r="B14" s="18"/>
      <c r="C14" s="18"/>
      <c r="D14" s="18"/>
      <c r="E14" s="18"/>
      <c r="F14" s="18"/>
      <c r="G14" s="18"/>
      <c r="H14" s="24"/>
    </row>
    <row r="15" spans="1:8" ht="15.75">
      <c r="A15" s="26"/>
      <c r="B15" s="50" t="s">
        <v>28</v>
      </c>
      <c r="C15" s="51">
        <v>4300</v>
      </c>
      <c r="D15" s="18"/>
      <c r="E15" s="18"/>
      <c r="F15" s="18"/>
      <c r="G15" s="18"/>
      <c r="H15" s="27"/>
    </row>
    <row r="16" spans="1:8" ht="15.75">
      <c r="A16" s="28"/>
      <c r="B16" s="50" t="s">
        <v>29</v>
      </c>
      <c r="C16" s="51">
        <f>F28</f>
        <v>3338.1133</v>
      </c>
      <c r="D16" s="18"/>
      <c r="E16" s="18"/>
      <c r="F16" s="18"/>
      <c r="G16" s="18"/>
      <c r="H16" s="27"/>
    </row>
    <row r="17" spans="1:8" ht="15.75">
      <c r="A17" s="28"/>
      <c r="B17" s="50" t="s">
        <v>30</v>
      </c>
      <c r="C17" s="51">
        <f>C15-C16</f>
        <v>961.88670000000002</v>
      </c>
      <c r="D17" s="18"/>
      <c r="E17" s="18"/>
      <c r="F17" s="18"/>
      <c r="G17" s="18"/>
      <c r="H17" s="27"/>
    </row>
    <row r="18" spans="1:8" ht="15.75">
      <c r="A18" s="109"/>
      <c r="B18" s="50" t="s">
        <v>31</v>
      </c>
      <c r="C18" s="51"/>
      <c r="D18" s="18"/>
      <c r="E18" s="18"/>
      <c r="F18" s="18"/>
      <c r="G18" s="18"/>
      <c r="H18" s="27"/>
    </row>
    <row r="19" spans="1:8" ht="15.75">
      <c r="A19" s="109"/>
      <c r="B19" s="50" t="s">
        <v>32</v>
      </c>
      <c r="C19" s="51">
        <f>G12</f>
        <v>237.33030000000008</v>
      </c>
      <c r="D19" s="18"/>
      <c r="E19" s="18"/>
      <c r="F19" s="18"/>
      <c r="G19" s="18"/>
      <c r="H19" s="27"/>
    </row>
    <row r="20" spans="1:8">
      <c r="A20" s="235" t="s">
        <v>88</v>
      </c>
      <c r="B20" s="271"/>
      <c r="C20" s="236"/>
      <c r="H20" s="202"/>
    </row>
    <row r="21" spans="1:8">
      <c r="A21" s="158" t="s">
        <v>52</v>
      </c>
      <c r="B21" s="98" t="s">
        <v>129</v>
      </c>
      <c r="C21" s="98" t="s">
        <v>92</v>
      </c>
      <c r="D21" s="158" t="s">
        <v>53</v>
      </c>
      <c r="E21" s="187" t="s">
        <v>14</v>
      </c>
      <c r="F21" s="99" t="s">
        <v>130</v>
      </c>
      <c r="G21" s="198" t="s">
        <v>131</v>
      </c>
      <c r="H21" s="203"/>
    </row>
    <row r="22" spans="1:8">
      <c r="A22" s="114" t="s">
        <v>54</v>
      </c>
      <c r="B22" s="190">
        <f>'[2]Demolição 102'!$C$38</f>
        <v>91.417500000000004</v>
      </c>
      <c r="C22" s="190">
        <v>12.31</v>
      </c>
      <c r="D22" s="187" t="s">
        <v>51</v>
      </c>
      <c r="E22" s="191">
        <v>44501</v>
      </c>
      <c r="F22" s="196">
        <v>1074.92</v>
      </c>
      <c r="G22" s="199"/>
      <c r="H22" s="204"/>
    </row>
    <row r="23" spans="1:8">
      <c r="A23" s="114" t="s">
        <v>55</v>
      </c>
      <c r="B23" s="190">
        <f>'[2]Demolição 102'!$C$39</f>
        <v>170.01200000000003</v>
      </c>
      <c r="C23" s="190">
        <v>22.98</v>
      </c>
      <c r="D23" s="187" t="s">
        <v>51</v>
      </c>
      <c r="E23" s="191">
        <v>44531</v>
      </c>
      <c r="F23" s="104">
        <v>1247.6699999999998</v>
      </c>
      <c r="G23" s="199">
        <f t="shared" ref="G23:G28" si="0">F23-F22</f>
        <v>172.74999999999977</v>
      </c>
      <c r="H23" s="205"/>
    </row>
    <row r="24" spans="1:8">
      <c r="A24" s="114" t="s">
        <v>56</v>
      </c>
      <c r="B24" s="190">
        <f>'[2]Demolição 102'!$C$40</f>
        <v>133.50800000000001</v>
      </c>
      <c r="C24" s="190">
        <v>14.22</v>
      </c>
      <c r="D24" s="187" t="s">
        <v>51</v>
      </c>
      <c r="E24" s="192">
        <v>44562</v>
      </c>
      <c r="F24" s="150">
        <v>1890.2673</v>
      </c>
      <c r="G24" s="200">
        <f t="shared" si="0"/>
        <v>642.59730000000013</v>
      </c>
      <c r="H24" s="205"/>
    </row>
    <row r="25" spans="1:8">
      <c r="A25" s="114" t="s">
        <v>57</v>
      </c>
      <c r="B25" s="190">
        <f>'[2]Demolição 102'!$C$41</f>
        <v>538.995</v>
      </c>
      <c r="C25" s="190">
        <v>66.98</v>
      </c>
      <c r="D25" s="187" t="s">
        <v>51</v>
      </c>
      <c r="E25" s="191">
        <v>44593</v>
      </c>
      <c r="F25" s="104">
        <v>2242.8572999999997</v>
      </c>
      <c r="G25" s="201">
        <f t="shared" si="0"/>
        <v>352.58999999999969</v>
      </c>
      <c r="H25" s="202"/>
    </row>
    <row r="26" spans="1:8">
      <c r="A26" s="114" t="s">
        <v>58</v>
      </c>
      <c r="B26" s="190">
        <f>'[2]Demolição 102'!$C$42</f>
        <v>133.50800000000001</v>
      </c>
      <c r="C26" s="190">
        <f>[3]ÁREAS!$N$11</f>
        <v>15.29</v>
      </c>
      <c r="D26" s="187" t="s">
        <v>51</v>
      </c>
      <c r="E26" s="191">
        <v>44621</v>
      </c>
      <c r="F26" s="104">
        <v>2676.3672999999999</v>
      </c>
      <c r="G26" s="201">
        <f t="shared" si="0"/>
        <v>433.51000000000022</v>
      </c>
      <c r="H26" s="202"/>
    </row>
    <row r="27" spans="1:8">
      <c r="A27" s="114" t="s">
        <v>59</v>
      </c>
      <c r="B27" s="190">
        <f>'[2]Demolição 102'!$C$43</f>
        <v>170.01200000000003</v>
      </c>
      <c r="C27" s="190">
        <f>[3]ÁREAS!$M$13</f>
        <v>15.49</v>
      </c>
      <c r="D27" s="100" t="s">
        <v>51</v>
      </c>
      <c r="E27" s="191">
        <v>44652</v>
      </c>
      <c r="F27" s="104">
        <v>3100.7829999999999</v>
      </c>
      <c r="G27" s="104">
        <f t="shared" si="0"/>
        <v>424.41570000000002</v>
      </c>
      <c r="H27" s="27"/>
    </row>
    <row r="28" spans="1:8">
      <c r="A28" s="114" t="s">
        <v>60</v>
      </c>
      <c r="B28" s="190">
        <f>'[2]Demolição 102'!$C$44</f>
        <v>91.417500000000004</v>
      </c>
      <c r="C28" s="190">
        <f>[3]ÁREAS!$M$14</f>
        <v>13.23</v>
      </c>
      <c r="D28" s="100" t="s">
        <v>51</v>
      </c>
      <c r="E28" s="191">
        <v>44682</v>
      </c>
      <c r="F28" s="104">
        <f>B44</f>
        <v>3338.1133</v>
      </c>
      <c r="G28" s="104">
        <f t="shared" si="0"/>
        <v>237.33030000000008</v>
      </c>
      <c r="H28" s="27"/>
    </row>
    <row r="29" spans="1:8">
      <c r="A29" s="114" t="s">
        <v>66</v>
      </c>
      <c r="B29" s="190">
        <f>'[2]Demolição 102'!$C$45</f>
        <v>150.52000000000001</v>
      </c>
      <c r="C29" s="190">
        <f>[3]ÁREAS!$M$15</f>
        <v>26.5</v>
      </c>
      <c r="D29" s="100" t="s">
        <v>51</v>
      </c>
      <c r="H29" s="27"/>
    </row>
    <row r="30" spans="1:8">
      <c r="A30" s="114" t="s">
        <v>67</v>
      </c>
      <c r="B30" s="190">
        <f>'[2]Demolição 102'!$C$46</f>
        <v>73.378500000000003</v>
      </c>
      <c r="C30" s="190">
        <f>[3]ÁREAS!$M$16</f>
        <v>6.54</v>
      </c>
      <c r="D30" s="100" t="s">
        <v>51</v>
      </c>
      <c r="H30" s="27"/>
    </row>
    <row r="31" spans="1:8" ht="15.75">
      <c r="A31" s="114" t="s">
        <v>68</v>
      </c>
      <c r="B31" s="190">
        <f>'[2]Demolição 102'!$C$47</f>
        <v>45.49</v>
      </c>
      <c r="C31" s="190">
        <f>[3]ÁREAS!$K$17</f>
        <v>14.342999999999998</v>
      </c>
      <c r="D31" s="100" t="s">
        <v>51</v>
      </c>
      <c r="H31" s="29"/>
    </row>
    <row r="32" spans="1:8" ht="15.75">
      <c r="A32" s="114" t="s">
        <v>69</v>
      </c>
      <c r="B32" s="190">
        <f>'[2]Demolição 102'!$C$48</f>
        <v>292.00880000000001</v>
      </c>
      <c r="C32" s="190">
        <f>[3]ÁREAS!$M$18</f>
        <v>23.74</v>
      </c>
      <c r="D32" s="100" t="s">
        <v>51</v>
      </c>
      <c r="H32" s="29"/>
    </row>
    <row r="33" spans="1:8" ht="15.75">
      <c r="A33" s="114" t="s">
        <v>70</v>
      </c>
      <c r="B33" s="190">
        <f>'[2]Demolição 102'!$C$49</f>
        <v>158.72</v>
      </c>
      <c r="C33" s="190">
        <f>[3]ÁREAS!$M$19</f>
        <v>5.33</v>
      </c>
      <c r="D33" s="100" t="s">
        <v>51</v>
      </c>
      <c r="H33" s="29"/>
    </row>
    <row r="34" spans="1:8" ht="15.75">
      <c r="A34" s="114" t="s">
        <v>78</v>
      </c>
      <c r="B34" s="190">
        <f>'[2]Demolição 102'!$C$50</f>
        <v>77.38</v>
      </c>
      <c r="C34" s="190">
        <f>[3]ÁREAS!$M$20</f>
        <v>2.5299999999999998</v>
      </c>
      <c r="D34" s="100" t="s">
        <v>51</v>
      </c>
      <c r="H34" s="29"/>
    </row>
    <row r="35" spans="1:8" ht="15.75">
      <c r="A35" s="114" t="s">
        <v>98</v>
      </c>
      <c r="B35" s="190">
        <f>[3]ÁREAS!$L$21</f>
        <v>20.16</v>
      </c>
      <c r="C35" s="190">
        <f>[3]ÁREAS!$K$17</f>
        <v>14.342999999999998</v>
      </c>
      <c r="D35" s="100" t="s">
        <v>51</v>
      </c>
      <c r="H35" s="29"/>
    </row>
    <row r="36" spans="1:8" ht="15.75">
      <c r="A36" s="114" t="s">
        <v>99</v>
      </c>
      <c r="B36" s="190">
        <f>[3]ÁREAS!$K$22</f>
        <v>288.44</v>
      </c>
      <c r="C36" s="190">
        <f>[3]ÁREAS!$M$22</f>
        <v>31.04</v>
      </c>
      <c r="D36" s="100" t="s">
        <v>51</v>
      </c>
      <c r="H36" s="29"/>
    </row>
    <row r="37" spans="1:8" ht="23.25">
      <c r="A37" s="193" t="s">
        <v>132</v>
      </c>
      <c r="B37" s="190">
        <f>[3]ÁREAS!$K$32</f>
        <v>124.91</v>
      </c>
      <c r="C37" s="190"/>
      <c r="D37" s="100" t="s">
        <v>51</v>
      </c>
      <c r="H37" s="29"/>
    </row>
    <row r="38" spans="1:8" ht="15.75">
      <c r="A38" s="197" t="s">
        <v>141</v>
      </c>
      <c r="B38" s="190">
        <f>[3]ÁREAS!$K$28</f>
        <v>26.95</v>
      </c>
      <c r="C38" s="190"/>
      <c r="D38" s="100" t="s">
        <v>51</v>
      </c>
      <c r="H38" s="29"/>
    </row>
    <row r="39" spans="1:8" ht="15.75">
      <c r="A39" s="197" t="s">
        <v>111</v>
      </c>
      <c r="B39" s="190">
        <f>[3]ÁREAS!$K$23</f>
        <v>70.260000000000005</v>
      </c>
      <c r="C39" s="190"/>
      <c r="D39" s="100" t="s">
        <v>51</v>
      </c>
      <c r="H39" s="29"/>
    </row>
    <row r="40" spans="1:8" ht="15.75">
      <c r="A40" s="197" t="s">
        <v>133</v>
      </c>
      <c r="B40" s="190">
        <f>[3]ÁREAS!$K$25</f>
        <v>67.13</v>
      </c>
      <c r="C40" s="190"/>
      <c r="D40" s="100" t="s">
        <v>51</v>
      </c>
      <c r="H40" s="29"/>
    </row>
    <row r="41" spans="1:8" ht="15.75">
      <c r="A41" s="197" t="s">
        <v>115</v>
      </c>
      <c r="B41" s="190">
        <f>91.7+88.45+25.84</f>
        <v>205.99</v>
      </c>
      <c r="C41" s="190"/>
      <c r="D41" s="100" t="s">
        <v>51</v>
      </c>
      <c r="H41" s="29"/>
    </row>
    <row r="42" spans="1:8" ht="15.75">
      <c r="A42" s="197" t="s">
        <v>134</v>
      </c>
      <c r="B42" s="190">
        <v>77.930000000000007</v>
      </c>
      <c r="C42" s="190"/>
      <c r="D42" s="100" t="s">
        <v>51</v>
      </c>
      <c r="H42" s="29"/>
    </row>
    <row r="43" spans="1:8" ht="22.5">
      <c r="A43" s="197" t="s">
        <v>135</v>
      </c>
      <c r="B43" s="190">
        <v>45.11</v>
      </c>
      <c r="C43" s="190"/>
      <c r="D43" s="100" t="s">
        <v>51</v>
      </c>
      <c r="H43" s="29"/>
    </row>
    <row r="44" spans="1:8" ht="15.75">
      <c r="A44" s="194" t="s">
        <v>5</v>
      </c>
      <c r="B44" s="272">
        <f>SUM(B22:B43)+SUM(C22:C43)</f>
        <v>3338.1133</v>
      </c>
      <c r="C44" s="272"/>
      <c r="D44" s="195" t="s">
        <v>51</v>
      </c>
      <c r="H44" s="29"/>
    </row>
    <row r="45" spans="1:8" ht="15.75">
      <c r="A45" s="21"/>
      <c r="B45" s="82"/>
      <c r="C45" s="82"/>
      <c r="D45" s="82"/>
      <c r="E45" s="18"/>
      <c r="F45" s="18"/>
      <c r="G45" s="11"/>
      <c r="H45" s="29"/>
    </row>
    <row r="46" spans="1:8" ht="15.75">
      <c r="A46" s="21"/>
      <c r="B46" s="82"/>
      <c r="C46" s="82"/>
      <c r="D46" s="82"/>
      <c r="E46" s="18"/>
      <c r="F46" s="18"/>
      <c r="G46" s="11"/>
      <c r="H46" s="29"/>
    </row>
    <row r="47" spans="1:8" ht="15.75">
      <c r="A47" s="21"/>
      <c r="B47" s="82"/>
      <c r="C47" s="82"/>
      <c r="D47" s="82"/>
      <c r="E47" s="18"/>
      <c r="F47" s="18"/>
      <c r="G47" s="11"/>
      <c r="H47" s="29"/>
    </row>
    <row r="48" spans="1:8" ht="15.75">
      <c r="A48" s="21"/>
      <c r="B48" s="82"/>
      <c r="C48" s="82"/>
      <c r="D48" s="82"/>
      <c r="E48" s="18"/>
      <c r="F48" s="18"/>
      <c r="G48" s="11"/>
      <c r="H48" s="29"/>
    </row>
    <row r="49" spans="1:8" ht="15.75">
      <c r="A49" s="21"/>
      <c r="B49" s="82"/>
      <c r="C49" s="82"/>
      <c r="D49" s="82"/>
      <c r="E49" s="18"/>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82"/>
      <c r="C53" s="82"/>
      <c r="D53" s="82"/>
      <c r="E53" s="18"/>
      <c r="F53" s="18"/>
      <c r="G53" s="11"/>
      <c r="H53" s="29"/>
    </row>
    <row r="54" spans="1:8" ht="15.75">
      <c r="A54" s="21"/>
      <c r="B54" s="82"/>
      <c r="C54" s="82"/>
      <c r="D54" s="82"/>
      <c r="E54" s="18"/>
      <c r="F54" s="18"/>
      <c r="G54" s="11"/>
      <c r="H54" s="29"/>
    </row>
    <row r="55" spans="1:8" ht="15.75">
      <c r="A55" s="21"/>
      <c r="B55" s="22"/>
      <c r="C55" s="110"/>
      <c r="D55" s="110"/>
      <c r="E55" s="110"/>
      <c r="F55" s="23"/>
      <c r="G55" s="30"/>
      <c r="H55" s="24"/>
    </row>
    <row r="56" spans="1:8" ht="15.75">
      <c r="A56" s="52" t="s">
        <v>33</v>
      </c>
      <c r="B56" s="53"/>
      <c r="C56" s="54"/>
      <c r="D56" s="55"/>
      <c r="E56" s="56"/>
      <c r="F56" s="54"/>
      <c r="G56" s="54"/>
      <c r="H56" s="57"/>
    </row>
    <row r="57" spans="1:8" ht="15" customHeight="1">
      <c r="A57" s="254" t="s">
        <v>49</v>
      </c>
      <c r="B57" s="270"/>
      <c r="C57" s="270"/>
      <c r="D57" s="270"/>
      <c r="E57" s="270"/>
      <c r="F57" s="270"/>
      <c r="G57" s="270"/>
      <c r="H57" s="256"/>
    </row>
    <row r="58" spans="1:8" ht="15.75">
      <c r="A58" s="31"/>
      <c r="B58" s="16"/>
      <c r="C58" s="111"/>
      <c r="D58" s="111"/>
      <c r="E58" s="111"/>
      <c r="F58" s="33"/>
      <c r="G58" s="34"/>
      <c r="H58" s="35"/>
    </row>
    <row r="59" spans="1:8">
      <c r="A59" s="10"/>
      <c r="B59" s="12"/>
      <c r="C59" s="112"/>
      <c r="D59" s="14"/>
      <c r="E59" s="15"/>
      <c r="F59" s="112"/>
      <c r="G59" s="112"/>
      <c r="H59" s="112"/>
    </row>
  </sheetData>
  <mergeCells count="11">
    <mergeCell ref="C9:E9"/>
    <mergeCell ref="C10:D10"/>
    <mergeCell ref="A57:H57"/>
    <mergeCell ref="A20:C20"/>
    <mergeCell ref="B44:C44"/>
    <mergeCell ref="A2:H2"/>
    <mergeCell ref="B8:F8"/>
    <mergeCell ref="A3:H3"/>
    <mergeCell ref="A4:H4"/>
    <mergeCell ref="B6:H6"/>
    <mergeCell ref="B7:H7"/>
  </mergeCells>
  <phoneticPr fontId="51" type="noConversion"/>
  <pageMargins left="0.51181102362204722" right="0.51181102362204722" top="0.78740157480314965" bottom="0.78740157480314965" header="0.31496062992125984" footer="0.31496062992125984"/>
  <pageSetup paperSize="9" scale="83"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H59"/>
  <sheetViews>
    <sheetView topLeftCell="A46" workbookViewId="0">
      <selection activeCell="A37" sqref="A3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8" ht="6" customHeight="1">
      <c r="A1" s="36"/>
      <c r="B1" s="37"/>
      <c r="C1" s="37"/>
      <c r="D1" s="37"/>
      <c r="E1" s="37"/>
      <c r="F1" s="37"/>
      <c r="G1" s="37"/>
      <c r="H1" s="38"/>
    </row>
    <row r="2" spans="1:8">
      <c r="A2" s="260" t="s">
        <v>117</v>
      </c>
      <c r="B2" s="261"/>
      <c r="C2" s="261"/>
      <c r="D2" s="261"/>
      <c r="E2" s="261"/>
      <c r="F2" s="261"/>
      <c r="G2" s="261"/>
      <c r="H2" s="262"/>
    </row>
    <row r="3" spans="1:8">
      <c r="A3" s="242" t="s">
        <v>96</v>
      </c>
      <c r="B3" s="265"/>
      <c r="C3" s="265"/>
      <c r="D3" s="265"/>
      <c r="E3" s="265"/>
      <c r="F3" s="265"/>
      <c r="G3" s="265"/>
      <c r="H3" s="244"/>
    </row>
    <row r="4" spans="1:8">
      <c r="A4" s="245" t="s">
        <v>137</v>
      </c>
      <c r="B4" s="266"/>
      <c r="C4" s="266"/>
      <c r="D4" s="266"/>
      <c r="E4" s="266"/>
      <c r="F4" s="266"/>
      <c r="G4" s="266"/>
      <c r="H4" s="247"/>
    </row>
    <row r="5" spans="1:8" ht="2.25" customHeight="1">
      <c r="A5" s="17"/>
      <c r="B5" s="18"/>
      <c r="C5" s="19"/>
      <c r="D5" s="19"/>
      <c r="E5" s="9"/>
      <c r="F5" s="19"/>
      <c r="G5" s="19"/>
      <c r="H5" s="20"/>
    </row>
    <row r="6" spans="1:8">
      <c r="A6" s="39">
        <v>5</v>
      </c>
      <c r="B6" s="267" t="s">
        <v>86</v>
      </c>
      <c r="C6" s="267"/>
      <c r="D6" s="267"/>
      <c r="E6" s="267"/>
      <c r="F6" s="267"/>
      <c r="G6" s="267"/>
      <c r="H6" s="268"/>
    </row>
    <row r="7" spans="1:8">
      <c r="A7" s="40">
        <v>502</v>
      </c>
      <c r="B7" s="257" t="s">
        <v>87</v>
      </c>
      <c r="C7" s="257"/>
      <c r="D7" s="257"/>
      <c r="E7" s="257"/>
      <c r="F7" s="257"/>
      <c r="G7" s="257"/>
      <c r="H7" s="258"/>
    </row>
    <row r="8" spans="1:8" ht="15.75" customHeight="1">
      <c r="A8" s="41"/>
      <c r="B8" s="263"/>
      <c r="C8" s="264"/>
      <c r="D8" s="264"/>
      <c r="E8" s="264"/>
      <c r="F8" s="264"/>
      <c r="G8" s="42" t="s">
        <v>35</v>
      </c>
      <c r="H8" s="61" t="s">
        <v>51</v>
      </c>
    </row>
    <row r="9" spans="1:8" ht="4.5" customHeight="1">
      <c r="A9" s="21"/>
      <c r="B9" s="22"/>
      <c r="C9" s="269"/>
      <c r="D9" s="269"/>
      <c r="E9" s="269"/>
      <c r="F9" s="23"/>
      <c r="G9" s="110"/>
      <c r="H9" s="24"/>
    </row>
    <row r="10" spans="1:8" ht="15.75">
      <c r="A10" s="25" t="s">
        <v>24</v>
      </c>
      <c r="B10" s="22"/>
      <c r="C10" s="253"/>
      <c r="D10" s="253"/>
      <c r="E10" s="110"/>
      <c r="F10" s="23"/>
      <c r="G10" s="110"/>
      <c r="H10" s="24"/>
    </row>
    <row r="11" spans="1:8" ht="15.75">
      <c r="A11" s="21"/>
      <c r="B11" s="44" t="s">
        <v>25</v>
      </c>
      <c r="C11" s="44" t="s">
        <v>8</v>
      </c>
      <c r="D11" s="44"/>
      <c r="E11" s="45"/>
      <c r="F11" s="45"/>
      <c r="G11" s="45" t="s">
        <v>5</v>
      </c>
      <c r="H11" s="24"/>
    </row>
    <row r="12" spans="1:8">
      <c r="A12" s="43"/>
      <c r="B12" s="46" t="s">
        <v>89</v>
      </c>
      <c r="C12" s="47"/>
      <c r="D12" s="62"/>
      <c r="E12" s="48"/>
      <c r="F12" s="49"/>
      <c r="G12" s="49">
        <f>G28</f>
        <v>237.33030000000008</v>
      </c>
      <c r="H12" s="24"/>
    </row>
    <row r="13" spans="1:8" ht="15.75">
      <c r="A13" s="21"/>
      <c r="B13" s="58" t="s">
        <v>5</v>
      </c>
      <c r="C13" s="59"/>
      <c r="D13" s="59"/>
      <c r="E13" s="59"/>
      <c r="F13" s="59"/>
      <c r="G13" s="60">
        <f>G12</f>
        <v>237.33030000000008</v>
      </c>
      <c r="H13" s="24"/>
    </row>
    <row r="14" spans="1:8">
      <c r="A14" s="21"/>
      <c r="B14" s="18"/>
      <c r="C14" s="18"/>
      <c r="D14" s="18"/>
      <c r="E14" s="18"/>
      <c r="F14" s="18"/>
      <c r="G14" s="18"/>
      <c r="H14" s="24"/>
    </row>
    <row r="15" spans="1:8" ht="15.75">
      <c r="A15" s="26"/>
      <c r="B15" s="50" t="s">
        <v>28</v>
      </c>
      <c r="C15" s="51">
        <v>4300</v>
      </c>
      <c r="D15" s="18"/>
      <c r="E15" s="18"/>
      <c r="F15" s="18"/>
      <c r="G15" s="18"/>
      <c r="H15" s="27"/>
    </row>
    <row r="16" spans="1:8" ht="15.75">
      <c r="A16" s="28"/>
      <c r="B16" s="50" t="s">
        <v>29</v>
      </c>
      <c r="C16" s="51">
        <f>F28</f>
        <v>3338.1133</v>
      </c>
      <c r="D16" s="18"/>
      <c r="E16" s="18"/>
      <c r="F16" s="18"/>
      <c r="G16" s="18"/>
      <c r="H16" s="27"/>
    </row>
    <row r="17" spans="1:8" ht="15.75">
      <c r="A17" s="28"/>
      <c r="B17" s="50" t="s">
        <v>30</v>
      </c>
      <c r="C17" s="51">
        <f>C15-C16</f>
        <v>961.88670000000002</v>
      </c>
      <c r="D17" s="18"/>
      <c r="E17" s="18"/>
      <c r="F17" s="18"/>
      <c r="G17" s="18"/>
      <c r="H17" s="27"/>
    </row>
    <row r="18" spans="1:8" ht="15.75">
      <c r="A18" s="109"/>
      <c r="B18" s="50" t="s">
        <v>31</v>
      </c>
      <c r="C18" s="51"/>
      <c r="D18" s="18"/>
      <c r="E18" s="18"/>
      <c r="F18" s="18"/>
      <c r="G18" s="18"/>
      <c r="H18" s="27"/>
    </row>
    <row r="19" spans="1:8" ht="15.75">
      <c r="A19" s="109"/>
      <c r="B19" s="50" t="s">
        <v>32</v>
      </c>
      <c r="C19" s="51">
        <f>G12</f>
        <v>237.33030000000008</v>
      </c>
      <c r="D19" s="18"/>
      <c r="E19" s="18"/>
      <c r="F19" s="18"/>
      <c r="G19" s="18"/>
      <c r="H19" s="27"/>
    </row>
    <row r="20" spans="1:8">
      <c r="A20" s="235" t="s">
        <v>88</v>
      </c>
      <c r="B20" s="271"/>
      <c r="C20" s="236"/>
      <c r="H20" s="27"/>
    </row>
    <row r="21" spans="1:8">
      <c r="A21" s="158" t="s">
        <v>52</v>
      </c>
      <c r="B21" s="98" t="s">
        <v>129</v>
      </c>
      <c r="C21" s="98" t="s">
        <v>92</v>
      </c>
      <c r="D21" s="158" t="s">
        <v>53</v>
      </c>
      <c r="E21" s="187" t="s">
        <v>14</v>
      </c>
      <c r="F21" s="99" t="s">
        <v>130</v>
      </c>
      <c r="G21" s="100" t="s">
        <v>131</v>
      </c>
      <c r="H21" s="203"/>
    </row>
    <row r="22" spans="1:8">
      <c r="A22" s="114" t="s">
        <v>54</v>
      </c>
      <c r="B22" s="190">
        <f>'[2]Demolição 102'!$C$38</f>
        <v>91.417500000000004</v>
      </c>
      <c r="C22" s="190">
        <v>12.31</v>
      </c>
      <c r="D22" s="187" t="s">
        <v>51</v>
      </c>
      <c r="E22" s="179">
        <v>44501</v>
      </c>
      <c r="F22" s="99">
        <v>1074.92</v>
      </c>
      <c r="G22" s="99"/>
      <c r="H22" s="206"/>
    </row>
    <row r="23" spans="1:8">
      <c r="A23" s="114" t="s">
        <v>55</v>
      </c>
      <c r="B23" s="190">
        <f>'[2]Demolição 102'!$C$39</f>
        <v>170.01200000000003</v>
      </c>
      <c r="C23" s="190">
        <v>22.98</v>
      </c>
      <c r="D23" s="187" t="s">
        <v>51</v>
      </c>
      <c r="E23" s="179">
        <v>44531</v>
      </c>
      <c r="F23" s="104">
        <v>1247.6699999999998</v>
      </c>
      <c r="G23" s="99">
        <f t="shared" ref="G23:G28" si="0">F23-F22</f>
        <v>172.74999999999977</v>
      </c>
      <c r="H23" s="205"/>
    </row>
    <row r="24" spans="1:8">
      <c r="A24" s="114" t="s">
        <v>56</v>
      </c>
      <c r="B24" s="190">
        <f>'[2]Demolição 102'!$C$40</f>
        <v>133.50800000000001</v>
      </c>
      <c r="C24" s="190">
        <v>14.22</v>
      </c>
      <c r="D24" s="187" t="s">
        <v>51</v>
      </c>
      <c r="E24" s="207">
        <v>44562</v>
      </c>
      <c r="F24" s="150">
        <v>1890.2673</v>
      </c>
      <c r="G24" s="150">
        <f t="shared" si="0"/>
        <v>642.59730000000013</v>
      </c>
      <c r="H24" s="27"/>
    </row>
    <row r="25" spans="1:8">
      <c r="A25" s="114" t="s">
        <v>57</v>
      </c>
      <c r="B25" s="190">
        <f>'[2]Demolição 102'!$C$41</f>
        <v>538.995</v>
      </c>
      <c r="C25" s="190">
        <v>66.98</v>
      </c>
      <c r="D25" s="187" t="s">
        <v>51</v>
      </c>
      <c r="E25" s="179">
        <v>44593</v>
      </c>
      <c r="F25" s="104">
        <v>2242.8572999999997</v>
      </c>
      <c r="G25" s="104">
        <f t="shared" si="0"/>
        <v>352.58999999999969</v>
      </c>
      <c r="H25" s="27"/>
    </row>
    <row r="26" spans="1:8">
      <c r="A26" s="114" t="s">
        <v>58</v>
      </c>
      <c r="B26" s="190">
        <f>'[2]Demolição 102'!$C$42</f>
        <v>133.50800000000001</v>
      </c>
      <c r="C26" s="190">
        <f>[3]ÁREAS!$N$11</f>
        <v>15.29</v>
      </c>
      <c r="D26" s="187" t="s">
        <v>51</v>
      </c>
      <c r="E26" s="179">
        <v>44621</v>
      </c>
      <c r="F26" s="104">
        <v>2676.3672999999999</v>
      </c>
      <c r="G26" s="104">
        <f t="shared" si="0"/>
        <v>433.51000000000022</v>
      </c>
      <c r="H26" s="27"/>
    </row>
    <row r="27" spans="1:8">
      <c r="A27" s="114" t="s">
        <v>59</v>
      </c>
      <c r="B27" s="190">
        <f>'[2]Demolição 102'!$C$43</f>
        <v>170.01200000000003</v>
      </c>
      <c r="C27" s="190">
        <f>[3]ÁREAS!$M$13</f>
        <v>15.49</v>
      </c>
      <c r="D27" s="100" t="s">
        <v>51</v>
      </c>
      <c r="E27" s="179">
        <v>44652</v>
      </c>
      <c r="F27" s="104">
        <v>3100.7829999999999</v>
      </c>
      <c r="G27" s="104">
        <f t="shared" si="0"/>
        <v>424.41570000000002</v>
      </c>
      <c r="H27" s="27"/>
    </row>
    <row r="28" spans="1:8">
      <c r="A28" s="114" t="s">
        <v>60</v>
      </c>
      <c r="B28" s="190">
        <f>'[2]Demolição 102'!$C$44</f>
        <v>91.417500000000004</v>
      </c>
      <c r="C28" s="190">
        <f>[3]ÁREAS!$M$14</f>
        <v>13.23</v>
      </c>
      <c r="D28" s="100" t="s">
        <v>51</v>
      </c>
      <c r="E28" s="179">
        <v>44682</v>
      </c>
      <c r="F28" s="104">
        <f>B44</f>
        <v>3338.1133</v>
      </c>
      <c r="G28" s="104">
        <f t="shared" si="0"/>
        <v>237.33030000000008</v>
      </c>
      <c r="H28" s="27"/>
    </row>
    <row r="29" spans="1:8">
      <c r="A29" s="114" t="s">
        <v>66</v>
      </c>
      <c r="B29" s="190">
        <f>'[2]Demolição 102'!$C$45</f>
        <v>150.52000000000001</v>
      </c>
      <c r="C29" s="190">
        <f>[3]ÁREAS!$M$15</f>
        <v>26.5</v>
      </c>
      <c r="D29" s="100" t="s">
        <v>51</v>
      </c>
      <c r="H29" s="27"/>
    </row>
    <row r="30" spans="1:8">
      <c r="A30" s="114" t="s">
        <v>67</v>
      </c>
      <c r="B30" s="190">
        <f>'[2]Demolição 102'!$C$46</f>
        <v>73.378500000000003</v>
      </c>
      <c r="C30" s="190">
        <f>[3]ÁREAS!$M$16</f>
        <v>6.54</v>
      </c>
      <c r="D30" s="100" t="s">
        <v>51</v>
      </c>
      <c r="H30" s="27"/>
    </row>
    <row r="31" spans="1:8" ht="15.75">
      <c r="A31" s="114" t="s">
        <v>68</v>
      </c>
      <c r="B31" s="190">
        <f>'[2]Demolição 102'!$C$47</f>
        <v>45.49</v>
      </c>
      <c r="C31" s="190">
        <f>[3]ÁREAS!$K$17</f>
        <v>14.342999999999998</v>
      </c>
      <c r="D31" s="100" t="s">
        <v>51</v>
      </c>
      <c r="H31" s="29"/>
    </row>
    <row r="32" spans="1:8" ht="15.75">
      <c r="A32" s="114" t="s">
        <v>69</v>
      </c>
      <c r="B32" s="190">
        <f>'[2]Demolição 102'!$C$48</f>
        <v>292.00880000000001</v>
      </c>
      <c r="C32" s="190">
        <f>[3]ÁREAS!$M$18</f>
        <v>23.74</v>
      </c>
      <c r="D32" s="100" t="s">
        <v>51</v>
      </c>
      <c r="H32" s="29"/>
    </row>
    <row r="33" spans="1:8" ht="15.75">
      <c r="A33" s="114" t="s">
        <v>70</v>
      </c>
      <c r="B33" s="190">
        <f>'[2]Demolição 102'!$C$49</f>
        <v>158.72</v>
      </c>
      <c r="C33" s="190">
        <f>[3]ÁREAS!$M$19</f>
        <v>5.33</v>
      </c>
      <c r="D33" s="100" t="s">
        <v>51</v>
      </c>
      <c r="H33" s="29"/>
    </row>
    <row r="34" spans="1:8" ht="15.75">
      <c r="A34" s="114" t="s">
        <v>78</v>
      </c>
      <c r="B34" s="190">
        <f>'[2]Demolição 102'!$C$50</f>
        <v>77.38</v>
      </c>
      <c r="C34" s="190">
        <f>[3]ÁREAS!$M$20</f>
        <v>2.5299999999999998</v>
      </c>
      <c r="D34" s="100" t="s">
        <v>51</v>
      </c>
      <c r="H34" s="29"/>
    </row>
    <row r="35" spans="1:8" ht="15.75">
      <c r="A35" s="114" t="s">
        <v>98</v>
      </c>
      <c r="B35" s="190">
        <f>[3]ÁREAS!$L$21</f>
        <v>20.16</v>
      </c>
      <c r="C35" s="190">
        <f>[3]ÁREAS!$K$17</f>
        <v>14.342999999999998</v>
      </c>
      <c r="D35" s="100" t="s">
        <v>51</v>
      </c>
      <c r="H35" s="29"/>
    </row>
    <row r="36" spans="1:8" ht="15.75">
      <c r="A36" s="114" t="s">
        <v>99</v>
      </c>
      <c r="B36" s="190">
        <f>[3]ÁREAS!$K$22</f>
        <v>288.44</v>
      </c>
      <c r="C36" s="190">
        <f>[3]ÁREAS!$M$22</f>
        <v>31.04</v>
      </c>
      <c r="D36" s="100" t="s">
        <v>51</v>
      </c>
      <c r="H36" s="29"/>
    </row>
    <row r="37" spans="1:8" ht="23.25">
      <c r="A37" s="193" t="s">
        <v>132</v>
      </c>
      <c r="B37" s="190">
        <f>[3]ÁREAS!$K$32</f>
        <v>124.91</v>
      </c>
      <c r="C37" s="190"/>
      <c r="D37" s="100" t="s">
        <v>51</v>
      </c>
      <c r="H37" s="29"/>
    </row>
    <row r="38" spans="1:8" ht="15.75">
      <c r="A38" s="197" t="s">
        <v>141</v>
      </c>
      <c r="B38" s="190">
        <f>[3]ÁREAS!$K$28</f>
        <v>26.95</v>
      </c>
      <c r="C38" s="190"/>
      <c r="D38" s="100" t="s">
        <v>51</v>
      </c>
      <c r="H38" s="29"/>
    </row>
    <row r="39" spans="1:8" ht="15.75">
      <c r="A39" s="197" t="s">
        <v>111</v>
      </c>
      <c r="B39" s="190">
        <f>[3]ÁREAS!$K$23</f>
        <v>70.260000000000005</v>
      </c>
      <c r="C39" s="190"/>
      <c r="D39" s="100" t="s">
        <v>51</v>
      </c>
      <c r="H39" s="29"/>
    </row>
    <row r="40" spans="1:8" ht="15.75">
      <c r="A40" s="197" t="s">
        <v>133</v>
      </c>
      <c r="B40" s="190">
        <f>[3]ÁREAS!$K$25</f>
        <v>67.13</v>
      </c>
      <c r="C40" s="190"/>
      <c r="D40" s="100" t="s">
        <v>51</v>
      </c>
      <c r="H40" s="29"/>
    </row>
    <row r="41" spans="1:8" ht="15.75">
      <c r="A41" s="197" t="s">
        <v>115</v>
      </c>
      <c r="B41" s="190">
        <f>91.7+88.45+25.84</f>
        <v>205.99</v>
      </c>
      <c r="C41" s="190"/>
      <c r="D41" s="100" t="s">
        <v>51</v>
      </c>
      <c r="H41" s="29"/>
    </row>
    <row r="42" spans="1:8" ht="15.75">
      <c r="A42" s="197" t="s">
        <v>134</v>
      </c>
      <c r="B42" s="190">
        <v>77.930000000000007</v>
      </c>
      <c r="C42" s="190"/>
      <c r="D42" s="100" t="s">
        <v>51</v>
      </c>
      <c r="H42" s="29"/>
    </row>
    <row r="43" spans="1:8" ht="22.5">
      <c r="A43" s="197" t="s">
        <v>135</v>
      </c>
      <c r="B43" s="190">
        <v>45.11</v>
      </c>
      <c r="C43" s="190"/>
      <c r="D43" s="100" t="s">
        <v>51</v>
      </c>
      <c r="H43" s="29"/>
    </row>
    <row r="44" spans="1:8" ht="15.75">
      <c r="A44" s="194" t="s">
        <v>5</v>
      </c>
      <c r="B44" s="272">
        <f>SUM(B22:B43)+SUM(C22:C43)</f>
        <v>3338.1133</v>
      </c>
      <c r="C44" s="272"/>
      <c r="D44" s="195" t="s">
        <v>51</v>
      </c>
      <c r="H44" s="29"/>
    </row>
    <row r="45" spans="1:8" ht="15.75">
      <c r="A45" s="21"/>
      <c r="B45" s="82"/>
      <c r="C45" s="82"/>
      <c r="D45" s="82"/>
      <c r="E45" s="18"/>
      <c r="F45" s="18"/>
      <c r="G45" s="11"/>
      <c r="H45" s="29"/>
    </row>
    <row r="46" spans="1:8" ht="15.75">
      <c r="A46" s="21"/>
      <c r="B46" s="82"/>
      <c r="C46" s="82"/>
      <c r="D46" s="82"/>
      <c r="E46" s="18"/>
      <c r="F46" s="18"/>
      <c r="G46" s="11"/>
      <c r="H46" s="29"/>
    </row>
    <row r="47" spans="1:8" ht="15.75">
      <c r="A47" s="21"/>
      <c r="B47" s="82"/>
      <c r="C47" s="82"/>
      <c r="D47" s="82"/>
      <c r="E47" s="18"/>
      <c r="F47" s="18"/>
      <c r="G47" s="11"/>
      <c r="H47" s="29"/>
    </row>
    <row r="48" spans="1:8" ht="15.75">
      <c r="A48" s="21"/>
      <c r="B48" s="82"/>
      <c r="C48" s="82"/>
      <c r="D48" s="82"/>
      <c r="E48" s="18"/>
      <c r="F48" s="18"/>
      <c r="G48" s="11"/>
      <c r="H48" s="29"/>
    </row>
    <row r="49" spans="1:8" ht="15.75">
      <c r="A49" s="21"/>
      <c r="B49" s="82"/>
      <c r="C49" s="82"/>
      <c r="D49" s="82"/>
      <c r="E49" s="18"/>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82"/>
      <c r="C53" s="82"/>
      <c r="D53" s="82"/>
      <c r="E53" s="18"/>
      <c r="F53" s="18"/>
      <c r="G53" s="11"/>
      <c r="H53" s="29"/>
    </row>
    <row r="54" spans="1:8" ht="15.75">
      <c r="A54" s="21"/>
      <c r="B54" s="82"/>
      <c r="C54" s="82"/>
      <c r="D54" s="82"/>
      <c r="E54" s="18"/>
      <c r="F54" s="18"/>
      <c r="G54" s="11"/>
      <c r="H54" s="29"/>
    </row>
    <row r="55" spans="1:8" ht="15.75">
      <c r="A55" s="21"/>
      <c r="B55" s="22"/>
      <c r="C55" s="110"/>
      <c r="D55" s="110"/>
      <c r="E55" s="110"/>
      <c r="F55" s="23"/>
      <c r="G55" s="30"/>
      <c r="H55" s="24"/>
    </row>
    <row r="56" spans="1:8" ht="15.75">
      <c r="A56" s="52" t="s">
        <v>33</v>
      </c>
      <c r="B56" s="53"/>
      <c r="C56" s="54"/>
      <c r="D56" s="55"/>
      <c r="E56" s="56"/>
      <c r="F56" s="54"/>
      <c r="G56" s="54"/>
      <c r="H56" s="57"/>
    </row>
    <row r="57" spans="1:8" ht="15" customHeight="1">
      <c r="A57" s="254" t="s">
        <v>49</v>
      </c>
      <c r="B57" s="270"/>
      <c r="C57" s="270"/>
      <c r="D57" s="270"/>
      <c r="E57" s="270"/>
      <c r="F57" s="270"/>
      <c r="G57" s="270"/>
      <c r="H57" s="256"/>
    </row>
    <row r="58" spans="1:8" ht="15.75">
      <c r="A58" s="31"/>
      <c r="B58" s="16"/>
      <c r="C58" s="111"/>
      <c r="D58" s="111"/>
      <c r="E58" s="111"/>
      <c r="F58" s="33"/>
      <c r="G58" s="34"/>
      <c r="H58" s="35"/>
    </row>
    <row r="59" spans="1:8">
      <c r="A59" s="10"/>
      <c r="B59" s="12"/>
      <c r="C59" s="112"/>
      <c r="D59" s="14"/>
      <c r="E59" s="15"/>
      <c r="F59" s="112"/>
      <c r="G59" s="112"/>
      <c r="H59" s="112"/>
    </row>
  </sheetData>
  <mergeCells count="11">
    <mergeCell ref="C9:E9"/>
    <mergeCell ref="C10:D10"/>
    <mergeCell ref="A57:H57"/>
    <mergeCell ref="A20:C20"/>
    <mergeCell ref="B44:C44"/>
    <mergeCell ref="B8:F8"/>
    <mergeCell ref="A2:H2"/>
    <mergeCell ref="A3:H3"/>
    <mergeCell ref="A4:H4"/>
    <mergeCell ref="B6:H6"/>
    <mergeCell ref="B7:H7"/>
  </mergeCells>
  <phoneticPr fontId="51" type="noConversion"/>
  <pageMargins left="0.51181102362204722" right="0.51181102362204722" top="0.78740157480314965" bottom="0.78740157480314965" header="0.31496062992125984" footer="0.31496062992125984"/>
  <pageSetup paperSize="9" scale="83"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H57"/>
  <sheetViews>
    <sheetView workbookViewId="0">
      <selection activeCell="B6" sqref="B6:H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8" ht="3.75" customHeight="1">
      <c r="A1" s="36"/>
      <c r="B1" s="37"/>
      <c r="C1" s="37"/>
      <c r="D1" s="37"/>
      <c r="E1" s="37"/>
      <c r="F1" s="37"/>
      <c r="G1" s="37"/>
      <c r="H1" s="38"/>
    </row>
    <row r="2" spans="1:8">
      <c r="A2" s="260" t="s">
        <v>117</v>
      </c>
      <c r="B2" s="261"/>
      <c r="C2" s="261"/>
      <c r="D2" s="261"/>
      <c r="E2" s="261"/>
      <c r="F2" s="261"/>
      <c r="G2" s="261"/>
      <c r="H2" s="262"/>
    </row>
    <row r="3" spans="1:8">
      <c r="A3" s="242" t="s">
        <v>96</v>
      </c>
      <c r="B3" s="265"/>
      <c r="C3" s="265"/>
      <c r="D3" s="265"/>
      <c r="E3" s="265"/>
      <c r="F3" s="265"/>
      <c r="G3" s="265"/>
      <c r="H3" s="244"/>
    </row>
    <row r="4" spans="1:8">
      <c r="A4" s="245" t="s">
        <v>137</v>
      </c>
      <c r="B4" s="266"/>
      <c r="C4" s="266"/>
      <c r="D4" s="266"/>
      <c r="E4" s="266"/>
      <c r="F4" s="266"/>
      <c r="G4" s="266"/>
      <c r="H4" s="247"/>
    </row>
    <row r="5" spans="1:8" ht="4.5" customHeight="1">
      <c r="A5" s="17"/>
      <c r="B5" s="18"/>
      <c r="C5" s="19"/>
      <c r="D5" s="19"/>
      <c r="E5" s="9"/>
      <c r="F5" s="19"/>
      <c r="G5" s="19"/>
      <c r="H5" s="20"/>
    </row>
    <row r="6" spans="1:8">
      <c r="A6" s="39">
        <v>5</v>
      </c>
      <c r="B6" s="273" t="s">
        <v>86</v>
      </c>
      <c r="C6" s="273"/>
      <c r="D6" s="273"/>
      <c r="E6" s="273"/>
      <c r="F6" s="273"/>
      <c r="G6" s="273"/>
      <c r="H6" s="274"/>
    </row>
    <row r="7" spans="1:8" ht="29.25" customHeight="1">
      <c r="A7" s="40">
        <v>503</v>
      </c>
      <c r="B7" s="250" t="s">
        <v>64</v>
      </c>
      <c r="C7" s="250"/>
      <c r="D7" s="250"/>
      <c r="E7" s="250"/>
      <c r="F7" s="250"/>
      <c r="G7" s="250"/>
      <c r="H7" s="251"/>
    </row>
    <row r="8" spans="1:8" ht="15.75" customHeight="1">
      <c r="A8" s="41"/>
      <c r="B8" s="263"/>
      <c r="C8" s="264"/>
      <c r="D8" s="264"/>
      <c r="E8" s="264"/>
      <c r="F8" s="264"/>
      <c r="G8" s="42" t="s">
        <v>35</v>
      </c>
      <c r="H8" s="61" t="s">
        <v>51</v>
      </c>
    </row>
    <row r="9" spans="1:8">
      <c r="A9" s="21"/>
      <c r="B9" s="22"/>
      <c r="C9" s="269"/>
      <c r="D9" s="269"/>
      <c r="E9" s="269"/>
      <c r="F9" s="23"/>
      <c r="G9" s="110"/>
      <c r="H9" s="24"/>
    </row>
    <row r="10" spans="1:8" ht="15.75">
      <c r="A10" s="25" t="s">
        <v>24</v>
      </c>
      <c r="B10" s="22"/>
      <c r="C10" s="253"/>
      <c r="D10" s="253"/>
      <c r="E10" s="110"/>
      <c r="F10" s="23"/>
      <c r="G10" s="110"/>
      <c r="H10" s="24"/>
    </row>
    <row r="11" spans="1:8" ht="15.75">
      <c r="A11" s="21"/>
      <c r="B11" s="44" t="s">
        <v>25</v>
      </c>
      <c r="C11" s="44" t="s">
        <v>8</v>
      </c>
      <c r="D11" s="44" t="s">
        <v>79</v>
      </c>
      <c r="E11" s="119" t="s">
        <v>80</v>
      </c>
      <c r="F11" s="45"/>
      <c r="G11" s="45" t="s">
        <v>5</v>
      </c>
      <c r="H11" s="24"/>
    </row>
    <row r="12" spans="1:8">
      <c r="A12" s="43"/>
      <c r="B12" s="46" t="s">
        <v>91</v>
      </c>
      <c r="C12" s="47"/>
      <c r="D12" s="62">
        <v>2</v>
      </c>
      <c r="E12" s="48">
        <v>12</v>
      </c>
      <c r="F12" s="49"/>
      <c r="G12" s="49"/>
      <c r="H12" s="24"/>
    </row>
    <row r="13" spans="1:8" ht="15.75">
      <c r="A13" s="21"/>
      <c r="B13" s="58" t="s">
        <v>5</v>
      </c>
      <c r="C13" s="59"/>
      <c r="D13" s="59"/>
      <c r="E13" s="59"/>
      <c r="F13" s="59"/>
      <c r="G13" s="60">
        <f>G12</f>
        <v>0</v>
      </c>
      <c r="H13" s="24"/>
    </row>
    <row r="14" spans="1:8">
      <c r="A14" s="21"/>
      <c r="B14" s="18"/>
      <c r="C14" s="18"/>
      <c r="D14" s="18"/>
      <c r="E14" s="18"/>
      <c r="F14" s="18"/>
      <c r="G14" s="18"/>
      <c r="H14" s="24"/>
    </row>
    <row r="15" spans="1:8" ht="15.75">
      <c r="A15" s="26"/>
      <c r="B15" s="93" t="s">
        <v>28</v>
      </c>
      <c r="C15" s="94">
        <v>24</v>
      </c>
      <c r="D15" s="18"/>
      <c r="E15" s="18"/>
      <c r="F15" s="18"/>
      <c r="G15" s="18"/>
      <c r="H15" s="27"/>
    </row>
    <row r="16" spans="1:8" ht="15.75">
      <c r="A16" s="28"/>
      <c r="B16" s="93" t="s">
        <v>29</v>
      </c>
      <c r="C16" s="94">
        <v>24</v>
      </c>
      <c r="D16" s="18"/>
      <c r="E16" s="18"/>
      <c r="F16" s="18"/>
      <c r="G16" s="18"/>
      <c r="H16" s="27"/>
    </row>
    <row r="17" spans="1:8" ht="15.75">
      <c r="A17" s="28"/>
      <c r="B17" s="93" t="s">
        <v>30</v>
      </c>
      <c r="C17" s="94">
        <f>C15-C16</f>
        <v>0</v>
      </c>
      <c r="D17" s="18"/>
      <c r="E17" s="18"/>
      <c r="F17" s="18"/>
      <c r="G17" s="18"/>
      <c r="H17" s="27"/>
    </row>
    <row r="18" spans="1:8" ht="15.75">
      <c r="A18" s="109"/>
      <c r="B18" s="93" t="s">
        <v>31</v>
      </c>
      <c r="C18" s="94"/>
      <c r="D18" s="18"/>
      <c r="E18" s="18"/>
      <c r="F18" s="18"/>
      <c r="G18" s="18"/>
      <c r="H18" s="27"/>
    </row>
    <row r="19" spans="1:8" ht="15.75">
      <c r="A19" s="109"/>
      <c r="B19" s="93" t="s">
        <v>32</v>
      </c>
      <c r="C19" s="94">
        <f>G12</f>
        <v>0</v>
      </c>
      <c r="D19" s="18"/>
      <c r="E19" s="18"/>
      <c r="F19" s="18"/>
      <c r="G19" s="18"/>
      <c r="H19" s="27"/>
    </row>
    <row r="20" spans="1:8">
      <c r="A20" s="109"/>
      <c r="B20" s="275"/>
      <c r="C20" s="275"/>
      <c r="D20" s="275"/>
      <c r="E20" s="95"/>
      <c r="F20" s="95"/>
      <c r="G20" s="95"/>
      <c r="H20" s="27"/>
    </row>
    <row r="21" spans="1:8">
      <c r="A21" s="109"/>
      <c r="B21" s="275"/>
      <c r="C21" s="275"/>
      <c r="D21" s="275"/>
      <c r="E21" s="117"/>
      <c r="F21" s="117"/>
      <c r="G21" s="117"/>
      <c r="H21" s="27"/>
    </row>
    <row r="22" spans="1:8">
      <c r="A22" s="109"/>
      <c r="B22" s="120"/>
      <c r="C22" s="121"/>
      <c r="D22" s="120"/>
      <c r="E22" s="122"/>
      <c r="F22" s="123"/>
      <c r="G22" s="123"/>
      <c r="H22" s="27"/>
    </row>
    <row r="23" spans="1:8">
      <c r="A23" s="109"/>
      <c r="B23" s="95"/>
      <c r="C23" s="116"/>
      <c r="D23" s="118"/>
      <c r="E23" s="124"/>
      <c r="F23" s="125"/>
      <c r="G23" s="125"/>
      <c r="H23" s="27"/>
    </row>
    <row r="24" spans="1:8">
      <c r="A24" s="109"/>
      <c r="B24" s="95"/>
      <c r="C24" s="116"/>
      <c r="D24" s="118"/>
      <c r="E24" s="95"/>
      <c r="F24" s="95"/>
      <c r="G24" s="95"/>
      <c r="H24" s="27"/>
    </row>
    <row r="25" spans="1:8">
      <c r="A25" s="109"/>
      <c r="B25" s="95"/>
      <c r="C25" s="116"/>
      <c r="D25" s="118"/>
      <c r="E25" s="95"/>
      <c r="F25" s="126"/>
      <c r="G25" s="126"/>
      <c r="H25" s="27"/>
    </row>
    <row r="26" spans="1:8">
      <c r="A26" s="109"/>
      <c r="B26" s="95"/>
      <c r="C26" s="116"/>
      <c r="D26" s="118"/>
      <c r="E26" s="95"/>
      <c r="F26" s="95"/>
      <c r="G26" s="95"/>
      <c r="H26" s="27"/>
    </row>
    <row r="27" spans="1:8">
      <c r="A27" s="109"/>
      <c r="B27" s="95"/>
      <c r="C27" s="116"/>
      <c r="D27" s="118"/>
      <c r="E27" s="18"/>
      <c r="F27" s="18"/>
      <c r="G27" s="18"/>
      <c r="H27" s="27"/>
    </row>
    <row r="28" spans="1:8">
      <c r="A28" s="109"/>
      <c r="B28" s="95"/>
      <c r="C28" s="116"/>
      <c r="D28" s="118"/>
      <c r="E28" s="18"/>
      <c r="F28" s="18"/>
      <c r="G28" s="18"/>
      <c r="H28" s="27"/>
    </row>
    <row r="29" spans="1:8">
      <c r="A29" s="109"/>
      <c r="B29" s="95"/>
      <c r="C29" s="116"/>
      <c r="D29" s="118"/>
      <c r="E29" s="18"/>
      <c r="F29" s="18"/>
      <c r="G29" s="18"/>
      <c r="H29" s="27"/>
    </row>
    <row r="30" spans="1:8">
      <c r="A30" s="109"/>
      <c r="B30" s="95"/>
      <c r="C30" s="116"/>
      <c r="D30" s="118"/>
      <c r="E30" s="18"/>
      <c r="F30" s="18"/>
      <c r="G30" s="18"/>
      <c r="H30" s="27"/>
    </row>
    <row r="31" spans="1:8" ht="15.75">
      <c r="A31" s="21"/>
      <c r="B31" s="95"/>
      <c r="C31" s="116"/>
      <c r="D31" s="118"/>
      <c r="E31" s="18"/>
      <c r="F31" s="18"/>
      <c r="G31" s="11"/>
      <c r="H31" s="29"/>
    </row>
    <row r="32" spans="1:8" ht="15.75">
      <c r="A32" s="21"/>
      <c r="B32" s="95"/>
      <c r="C32" s="116"/>
      <c r="D32" s="118"/>
      <c r="E32" s="18"/>
      <c r="F32" s="18"/>
      <c r="G32" s="11"/>
      <c r="H32" s="29"/>
    </row>
    <row r="33" spans="1:8" ht="15.75">
      <c r="A33" s="21"/>
      <c r="B33" s="95"/>
      <c r="C33" s="116"/>
      <c r="D33" s="118"/>
      <c r="E33" s="18"/>
      <c r="F33" s="18"/>
      <c r="G33" s="11"/>
      <c r="H33" s="29"/>
    </row>
    <row r="34" spans="1:8" ht="15.75">
      <c r="A34" s="21"/>
      <c r="B34" s="95"/>
      <c r="C34" s="116"/>
      <c r="D34" s="183"/>
      <c r="E34" s="18"/>
      <c r="F34" s="18"/>
      <c r="G34" s="11"/>
      <c r="H34" s="29"/>
    </row>
    <row r="35" spans="1:8" ht="15.75">
      <c r="A35" s="21"/>
      <c r="B35" s="95"/>
      <c r="C35" s="116"/>
      <c r="D35" s="183"/>
      <c r="E35" s="18"/>
      <c r="F35" s="18"/>
      <c r="G35" s="11"/>
      <c r="H35" s="29"/>
    </row>
    <row r="36" spans="1:8" ht="15.75">
      <c r="A36" s="21"/>
      <c r="B36" s="95"/>
      <c r="C36" s="116"/>
      <c r="D36" s="183"/>
      <c r="E36" s="18"/>
      <c r="F36" s="18"/>
      <c r="G36" s="11"/>
      <c r="H36" s="29"/>
    </row>
    <row r="37" spans="1:8" ht="15.75">
      <c r="A37" s="21"/>
      <c r="B37" s="95"/>
      <c r="C37" s="116"/>
      <c r="D37" s="183"/>
      <c r="E37" s="18"/>
      <c r="F37" s="18"/>
      <c r="G37" s="11"/>
      <c r="H37" s="29"/>
    </row>
    <row r="38" spans="1:8" ht="15.75">
      <c r="A38" s="21"/>
      <c r="B38" s="95"/>
      <c r="C38" s="116"/>
      <c r="D38" s="183"/>
      <c r="E38" s="18"/>
      <c r="F38" s="18"/>
      <c r="G38" s="11"/>
      <c r="H38" s="29"/>
    </row>
    <row r="39" spans="1:8" ht="15.75">
      <c r="A39" s="21"/>
      <c r="B39" s="95"/>
      <c r="C39" s="116"/>
      <c r="D39" s="118"/>
      <c r="E39" s="18"/>
      <c r="F39" s="18"/>
      <c r="G39" s="11"/>
      <c r="H39" s="29"/>
    </row>
    <row r="40" spans="1:8" ht="15.75">
      <c r="A40" s="21"/>
      <c r="B40" s="95"/>
      <c r="C40" s="116"/>
      <c r="D40" s="118"/>
      <c r="E40" s="18"/>
      <c r="F40" s="18"/>
      <c r="G40" s="11"/>
      <c r="H40" s="29"/>
    </row>
    <row r="41" spans="1:8" ht="15.75">
      <c r="A41" s="21"/>
      <c r="B41" s="95"/>
      <c r="C41" s="116"/>
      <c r="D41" s="183"/>
      <c r="E41" s="18"/>
      <c r="F41" s="18"/>
      <c r="G41" s="11"/>
      <c r="H41" s="29"/>
    </row>
    <row r="42" spans="1:8" ht="15.75">
      <c r="A42" s="21"/>
      <c r="B42" s="95"/>
      <c r="C42" s="116"/>
      <c r="D42" s="118"/>
      <c r="E42" s="18"/>
      <c r="F42" s="18"/>
      <c r="G42" s="11"/>
      <c r="H42" s="29"/>
    </row>
    <row r="43" spans="1:8" ht="15.75">
      <c r="A43" s="21"/>
      <c r="B43" s="82"/>
      <c r="C43" s="82"/>
      <c r="D43" s="82"/>
      <c r="E43" s="18"/>
      <c r="F43" s="18"/>
      <c r="G43" s="11"/>
      <c r="H43" s="29"/>
    </row>
    <row r="44" spans="1:8" ht="15.75">
      <c r="A44" s="21"/>
      <c r="B44" s="82"/>
      <c r="C44" s="82"/>
      <c r="D44" s="82"/>
      <c r="E44" s="18"/>
      <c r="F44" s="18"/>
      <c r="G44" s="11"/>
      <c r="H44" s="29"/>
    </row>
    <row r="45" spans="1:8" ht="15.75">
      <c r="A45" s="21"/>
      <c r="B45" s="82"/>
      <c r="C45" s="82"/>
      <c r="D45" s="82"/>
      <c r="E45" s="18"/>
      <c r="F45" s="18"/>
      <c r="G45" s="11"/>
      <c r="H45" s="29"/>
    </row>
    <row r="46" spans="1:8" ht="15.75">
      <c r="A46" s="21"/>
      <c r="B46" s="82"/>
      <c r="C46" s="82"/>
      <c r="D46" s="82"/>
      <c r="E46" s="18"/>
      <c r="F46" s="18"/>
      <c r="G46" s="11"/>
      <c r="H46" s="29"/>
    </row>
    <row r="47" spans="1:8" ht="15.75">
      <c r="A47" s="21"/>
      <c r="B47" s="82"/>
      <c r="C47" s="82"/>
      <c r="D47" s="82"/>
      <c r="E47" s="18"/>
      <c r="F47" s="18"/>
      <c r="G47" s="11"/>
      <c r="H47" s="29"/>
    </row>
    <row r="48" spans="1:8" ht="15.75">
      <c r="A48" s="21"/>
      <c r="B48" s="82"/>
      <c r="C48" s="82"/>
      <c r="D48" s="82"/>
      <c r="E48" s="18"/>
      <c r="F48" s="18"/>
      <c r="G48" s="11"/>
      <c r="H48" s="29"/>
    </row>
    <row r="49" spans="1:8" ht="15.75">
      <c r="A49" s="21"/>
      <c r="B49" s="82"/>
      <c r="C49" s="82"/>
      <c r="D49" s="82"/>
      <c r="E49" s="18"/>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22"/>
      <c r="C53" s="110"/>
      <c r="D53" s="110"/>
      <c r="E53" s="110"/>
      <c r="F53" s="23"/>
      <c r="G53" s="30"/>
      <c r="H53" s="24"/>
    </row>
    <row r="54" spans="1:8" ht="15.75">
      <c r="A54" s="52" t="s">
        <v>33</v>
      </c>
      <c r="B54" s="53"/>
      <c r="C54" s="54"/>
      <c r="D54" s="55"/>
      <c r="E54" s="56"/>
      <c r="F54" s="54"/>
      <c r="G54" s="54"/>
      <c r="H54" s="57"/>
    </row>
    <row r="55" spans="1:8" ht="15" customHeight="1">
      <c r="A55" s="254" t="s">
        <v>49</v>
      </c>
      <c r="B55" s="270"/>
      <c r="C55" s="270"/>
      <c r="D55" s="270"/>
      <c r="E55" s="270"/>
      <c r="F55" s="270"/>
      <c r="G55" s="270"/>
      <c r="H55" s="256"/>
    </row>
    <row r="56" spans="1:8" ht="15.75">
      <c r="A56" s="31"/>
      <c r="B56" s="16"/>
      <c r="C56" s="111"/>
      <c r="D56" s="111"/>
      <c r="E56" s="111"/>
      <c r="F56" s="33"/>
      <c r="G56" s="34"/>
      <c r="H56" s="35"/>
    </row>
    <row r="57" spans="1:8">
      <c r="A57" s="10"/>
      <c r="B57" s="12"/>
      <c r="C57" s="112"/>
      <c r="D57" s="14"/>
      <c r="E57" s="15"/>
      <c r="F57" s="112"/>
      <c r="G57" s="112"/>
      <c r="H57" s="112"/>
    </row>
  </sheetData>
  <mergeCells count="11">
    <mergeCell ref="C9:E9"/>
    <mergeCell ref="C10:D10"/>
    <mergeCell ref="B20:D20"/>
    <mergeCell ref="B21:D21"/>
    <mergeCell ref="A55:H55"/>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K57"/>
  <sheetViews>
    <sheetView workbookViewId="0">
      <selection activeCell="B7" sqref="B6:H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11" ht="6" customHeight="1">
      <c r="A1" s="36"/>
      <c r="B1" s="37"/>
      <c r="C1" s="37"/>
      <c r="D1" s="37"/>
      <c r="E1" s="37"/>
      <c r="F1" s="37"/>
      <c r="G1" s="37"/>
      <c r="H1" s="38"/>
    </row>
    <row r="2" spans="1:11">
      <c r="A2" s="260" t="s">
        <v>117</v>
      </c>
      <c r="B2" s="261"/>
      <c r="C2" s="261"/>
      <c r="D2" s="261"/>
      <c r="E2" s="261"/>
      <c r="F2" s="261"/>
      <c r="G2" s="261"/>
      <c r="H2" s="262"/>
    </row>
    <row r="3" spans="1:11">
      <c r="A3" s="242" t="s">
        <v>96</v>
      </c>
      <c r="B3" s="265"/>
      <c r="C3" s="265"/>
      <c r="D3" s="265"/>
      <c r="E3" s="265"/>
      <c r="F3" s="265"/>
      <c r="G3" s="265"/>
      <c r="H3" s="244"/>
    </row>
    <row r="4" spans="1:11">
      <c r="A4" s="245" t="s">
        <v>137</v>
      </c>
      <c r="B4" s="266"/>
      <c r="C4" s="266"/>
      <c r="D4" s="266"/>
      <c r="E4" s="266"/>
      <c r="F4" s="266"/>
      <c r="G4" s="266"/>
      <c r="H4" s="247"/>
    </row>
    <row r="5" spans="1:11" ht="3.75" customHeight="1">
      <c r="A5" s="17"/>
      <c r="B5" s="18"/>
      <c r="C5" s="19"/>
      <c r="D5" s="19"/>
      <c r="E5" s="9"/>
      <c r="F5" s="19"/>
      <c r="G5" s="19"/>
      <c r="H5" s="20"/>
    </row>
    <row r="6" spans="1:11">
      <c r="A6" s="39">
        <v>5</v>
      </c>
      <c r="B6" s="273" t="s">
        <v>86</v>
      </c>
      <c r="C6" s="273"/>
      <c r="D6" s="273"/>
      <c r="E6" s="273"/>
      <c r="F6" s="273"/>
      <c r="G6" s="273"/>
      <c r="H6" s="274"/>
    </row>
    <row r="7" spans="1:11">
      <c r="A7" s="40">
        <v>504</v>
      </c>
      <c r="B7" s="250" t="s">
        <v>65</v>
      </c>
      <c r="C7" s="250"/>
      <c r="D7" s="250"/>
      <c r="E7" s="250"/>
      <c r="F7" s="250"/>
      <c r="G7" s="250"/>
      <c r="H7" s="251"/>
      <c r="K7" s="164" t="s">
        <v>100</v>
      </c>
    </row>
    <row r="8" spans="1:11" ht="15.75" customHeight="1">
      <c r="A8" s="41"/>
      <c r="B8" s="263"/>
      <c r="C8" s="264"/>
      <c r="D8" s="264"/>
      <c r="E8" s="264"/>
      <c r="F8" s="264"/>
      <c r="G8" s="42" t="s">
        <v>35</v>
      </c>
      <c r="H8" s="61" t="s">
        <v>51</v>
      </c>
    </row>
    <row r="9" spans="1:11">
      <c r="A9" s="21"/>
      <c r="B9" s="22"/>
      <c r="C9" s="269"/>
      <c r="D9" s="269"/>
      <c r="E9" s="269"/>
      <c r="F9" s="23"/>
      <c r="G9" s="110"/>
      <c r="H9" s="24"/>
    </row>
    <row r="10" spans="1:11" ht="15.75">
      <c r="A10" s="25" t="s">
        <v>24</v>
      </c>
      <c r="B10" s="22"/>
      <c r="C10" s="253"/>
      <c r="D10" s="253"/>
      <c r="E10" s="110"/>
      <c r="F10" s="23"/>
      <c r="G10" s="110"/>
      <c r="H10" s="24"/>
    </row>
    <row r="11" spans="1:11" ht="15.75">
      <c r="A11" s="21"/>
      <c r="B11" s="44" t="s">
        <v>25</v>
      </c>
      <c r="C11" s="44" t="s">
        <v>8</v>
      </c>
      <c r="D11" s="44" t="s">
        <v>79</v>
      </c>
      <c r="E11" s="119" t="s">
        <v>81</v>
      </c>
      <c r="F11" s="45"/>
      <c r="G11" s="45" t="s">
        <v>5</v>
      </c>
      <c r="H11" s="24"/>
    </row>
    <row r="12" spans="1:11">
      <c r="A12" s="43"/>
      <c r="B12" s="46" t="s">
        <v>90</v>
      </c>
      <c r="C12" s="47"/>
      <c r="D12" s="62">
        <v>5.3849999999999998</v>
      </c>
      <c r="E12" s="48">
        <v>2</v>
      </c>
      <c r="F12" s="49"/>
      <c r="G12" s="49"/>
      <c r="H12" s="24"/>
    </row>
    <row r="13" spans="1:11" ht="15.75">
      <c r="A13" s="21"/>
      <c r="B13" s="58" t="s">
        <v>5</v>
      </c>
      <c r="C13" s="59"/>
      <c r="D13" s="59"/>
      <c r="E13" s="59"/>
      <c r="F13" s="59"/>
      <c r="G13" s="60">
        <f>G12</f>
        <v>0</v>
      </c>
      <c r="H13" s="24"/>
    </row>
    <row r="14" spans="1:11">
      <c r="A14" s="21"/>
      <c r="B14" s="18"/>
      <c r="C14" s="18"/>
      <c r="D14" s="18"/>
      <c r="E14" s="18"/>
      <c r="F14" s="18"/>
      <c r="G14" s="18"/>
      <c r="H14" s="24"/>
    </row>
    <row r="15" spans="1:11" ht="15.75">
      <c r="A15" s="26"/>
      <c r="B15" s="93" t="s">
        <v>28</v>
      </c>
      <c r="C15" s="94">
        <v>10.77</v>
      </c>
      <c r="D15" s="18"/>
      <c r="E15" s="18"/>
      <c r="F15" s="18"/>
      <c r="G15" s="18"/>
      <c r="H15" s="27"/>
    </row>
    <row r="16" spans="1:11" ht="15.75">
      <c r="A16" s="28"/>
      <c r="B16" s="93" t="s">
        <v>29</v>
      </c>
      <c r="C16" s="94">
        <v>10.77</v>
      </c>
      <c r="D16" s="18"/>
      <c r="E16" s="18"/>
      <c r="F16" s="18"/>
      <c r="G16" s="18"/>
      <c r="H16" s="27"/>
    </row>
    <row r="17" spans="1:8" ht="15.75">
      <c r="A17" s="28"/>
      <c r="B17" s="93" t="s">
        <v>30</v>
      </c>
      <c r="C17" s="94">
        <f>C15-C16</f>
        <v>0</v>
      </c>
      <c r="D17" s="18"/>
      <c r="E17" s="18"/>
      <c r="F17" s="18"/>
      <c r="G17" s="18"/>
      <c r="H17" s="27"/>
    </row>
    <row r="18" spans="1:8" ht="15.75">
      <c r="A18" s="109"/>
      <c r="B18" s="93" t="s">
        <v>31</v>
      </c>
      <c r="C18" s="94"/>
      <c r="D18" s="18"/>
      <c r="E18" s="18"/>
      <c r="F18" s="18"/>
      <c r="G18" s="18"/>
      <c r="H18" s="27"/>
    </row>
    <row r="19" spans="1:8" ht="15.75">
      <c r="A19" s="109"/>
      <c r="B19" s="93" t="s">
        <v>32</v>
      </c>
      <c r="C19" s="94">
        <f>G12</f>
        <v>0</v>
      </c>
      <c r="D19" s="18"/>
      <c r="E19" s="18"/>
      <c r="F19" s="18"/>
      <c r="G19" s="18"/>
      <c r="H19" s="27"/>
    </row>
    <row r="20" spans="1:8">
      <c r="A20" s="109"/>
      <c r="B20" s="275"/>
      <c r="C20" s="275"/>
      <c r="D20" s="275"/>
      <c r="E20" s="95"/>
      <c r="F20" s="95"/>
      <c r="G20" s="95"/>
      <c r="H20" s="27"/>
    </row>
    <row r="21" spans="1:8">
      <c r="A21" s="109"/>
      <c r="B21" s="275"/>
      <c r="C21" s="275"/>
      <c r="D21" s="275"/>
      <c r="E21" s="117"/>
      <c r="F21" s="117"/>
      <c r="G21" s="117"/>
      <c r="H21" s="27"/>
    </row>
    <row r="22" spans="1:8">
      <c r="A22" s="109"/>
      <c r="B22" s="120"/>
      <c r="C22" s="121"/>
      <c r="D22" s="120"/>
      <c r="E22" s="122"/>
      <c r="F22" s="123"/>
      <c r="G22" s="123"/>
      <c r="H22" s="27"/>
    </row>
    <row r="23" spans="1:8">
      <c r="A23" s="109"/>
      <c r="B23" s="95"/>
      <c r="C23" s="116"/>
      <c r="D23" s="118"/>
      <c r="E23" s="124"/>
      <c r="F23" s="125"/>
      <c r="G23" s="125"/>
      <c r="H23" s="27"/>
    </row>
    <row r="24" spans="1:8">
      <c r="A24" s="109"/>
      <c r="B24" s="95"/>
      <c r="C24" s="116"/>
      <c r="D24" s="118"/>
      <c r="E24" s="95"/>
      <c r="F24" s="95"/>
      <c r="G24" s="95"/>
      <c r="H24" s="27"/>
    </row>
    <row r="25" spans="1:8">
      <c r="A25" s="109"/>
      <c r="B25" s="95"/>
      <c r="C25" s="116"/>
      <c r="D25" s="118"/>
      <c r="E25" s="95"/>
      <c r="F25" s="126"/>
      <c r="G25" s="126"/>
      <c r="H25" s="27"/>
    </row>
    <row r="26" spans="1:8">
      <c r="A26" s="109"/>
      <c r="B26" s="95"/>
      <c r="C26" s="116"/>
      <c r="D26" s="118"/>
      <c r="E26" s="95"/>
      <c r="F26" s="95"/>
      <c r="G26" s="95"/>
      <c r="H26" s="27"/>
    </row>
    <row r="27" spans="1:8">
      <c r="A27" s="109"/>
      <c r="B27" s="95"/>
      <c r="C27" s="116"/>
      <c r="D27" s="118"/>
      <c r="E27" s="18"/>
      <c r="F27" s="18"/>
      <c r="G27" s="18"/>
      <c r="H27" s="27"/>
    </row>
    <row r="28" spans="1:8">
      <c r="A28" s="109"/>
      <c r="B28" s="95"/>
      <c r="C28" s="116"/>
      <c r="D28" s="118"/>
      <c r="E28" s="18"/>
      <c r="F28" s="18"/>
      <c r="G28" s="18"/>
      <c r="H28" s="27"/>
    </row>
    <row r="29" spans="1:8">
      <c r="A29" s="109"/>
      <c r="B29" s="95"/>
      <c r="C29" s="116"/>
      <c r="D29" s="118"/>
      <c r="E29" s="18"/>
      <c r="F29" s="18"/>
      <c r="G29" s="18"/>
      <c r="H29" s="27"/>
    </row>
    <row r="30" spans="1:8">
      <c r="A30" s="109"/>
      <c r="B30" s="95"/>
      <c r="C30" s="116"/>
      <c r="D30" s="118"/>
      <c r="E30" s="18"/>
      <c r="F30" s="18"/>
      <c r="G30" s="18"/>
      <c r="H30" s="27"/>
    </row>
    <row r="31" spans="1:8" ht="15.75">
      <c r="A31" s="21"/>
      <c r="B31" s="95"/>
      <c r="C31" s="116"/>
      <c r="D31" s="118"/>
      <c r="E31" s="18"/>
      <c r="F31" s="18"/>
      <c r="G31" s="11"/>
      <c r="H31" s="29"/>
    </row>
    <row r="32" spans="1:8" ht="15.75">
      <c r="A32" s="21"/>
      <c r="B32" s="95"/>
      <c r="C32" s="116"/>
      <c r="D32" s="118"/>
      <c r="E32" s="18"/>
      <c r="F32" s="18"/>
      <c r="G32" s="11"/>
      <c r="H32" s="29"/>
    </row>
    <row r="33" spans="1:8" ht="15.75">
      <c r="A33" s="21"/>
      <c r="B33" s="95"/>
      <c r="C33" s="116"/>
      <c r="D33" s="118"/>
      <c r="E33" s="18"/>
      <c r="F33" s="18"/>
      <c r="G33" s="11"/>
      <c r="H33" s="29"/>
    </row>
    <row r="34" spans="1:8" ht="15.75">
      <c r="A34" s="21"/>
      <c r="B34" s="95"/>
      <c r="C34" s="116"/>
      <c r="D34" s="183"/>
      <c r="E34" s="18"/>
      <c r="F34" s="18"/>
      <c r="G34" s="11"/>
      <c r="H34" s="29"/>
    </row>
    <row r="35" spans="1:8" ht="15.75">
      <c r="A35" s="21"/>
      <c r="B35" s="95"/>
      <c r="C35" s="116"/>
      <c r="D35" s="183"/>
      <c r="E35" s="18"/>
      <c r="F35" s="18"/>
      <c r="G35" s="11"/>
      <c r="H35" s="29"/>
    </row>
    <row r="36" spans="1:8" ht="15.75">
      <c r="A36" s="21"/>
      <c r="B36" s="95"/>
      <c r="C36" s="116"/>
      <c r="D36" s="183"/>
      <c r="E36" s="18"/>
      <c r="F36" s="18"/>
      <c r="G36" s="11"/>
      <c r="H36" s="29"/>
    </row>
    <row r="37" spans="1:8" ht="15.75">
      <c r="A37" s="21"/>
      <c r="B37" s="95"/>
      <c r="C37" s="116"/>
      <c r="D37" s="183"/>
      <c r="E37" s="18"/>
      <c r="F37" s="18"/>
      <c r="G37" s="11"/>
      <c r="H37" s="29"/>
    </row>
    <row r="38" spans="1:8" ht="15.75">
      <c r="A38" s="21"/>
      <c r="B38" s="95"/>
      <c r="C38" s="116"/>
      <c r="D38" s="183"/>
      <c r="E38" s="18"/>
      <c r="F38" s="18"/>
      <c r="G38" s="11"/>
      <c r="H38" s="29"/>
    </row>
    <row r="39" spans="1:8" ht="15.75">
      <c r="A39" s="21"/>
      <c r="B39" s="95"/>
      <c r="C39" s="116"/>
      <c r="D39" s="118"/>
      <c r="E39" s="18"/>
      <c r="F39" s="18"/>
      <c r="G39" s="11"/>
      <c r="H39" s="29"/>
    </row>
    <row r="40" spans="1:8" ht="15.75">
      <c r="A40" s="21"/>
      <c r="B40" s="95"/>
      <c r="C40" s="116"/>
      <c r="D40" s="118"/>
      <c r="E40" s="18"/>
      <c r="F40" s="18"/>
      <c r="G40" s="11"/>
      <c r="H40" s="29"/>
    </row>
    <row r="41" spans="1:8" ht="15.75">
      <c r="A41" s="21"/>
      <c r="B41" s="95"/>
      <c r="C41" s="116"/>
      <c r="D41" s="183"/>
      <c r="E41" s="18"/>
      <c r="F41" s="18"/>
      <c r="G41" s="11"/>
      <c r="H41" s="29"/>
    </row>
    <row r="42" spans="1:8" ht="15.75">
      <c r="A42" s="21"/>
      <c r="B42" s="95"/>
      <c r="C42" s="116"/>
      <c r="D42" s="118"/>
      <c r="E42" s="18"/>
      <c r="F42" s="18"/>
      <c r="G42" s="11"/>
      <c r="H42" s="29"/>
    </row>
    <row r="43" spans="1:8" ht="15.75">
      <c r="A43" s="21"/>
      <c r="B43" s="82"/>
      <c r="C43" s="82"/>
      <c r="D43" s="82"/>
      <c r="E43" s="18"/>
      <c r="F43" s="18"/>
      <c r="G43" s="11"/>
      <c r="H43" s="29"/>
    </row>
    <row r="44" spans="1:8" ht="15.75">
      <c r="A44" s="21"/>
      <c r="B44" s="82"/>
      <c r="C44" s="82"/>
      <c r="D44" s="82"/>
      <c r="E44" s="18"/>
      <c r="F44" s="18"/>
      <c r="G44" s="11"/>
      <c r="H44" s="29"/>
    </row>
    <row r="45" spans="1:8" ht="15.75">
      <c r="A45" s="21"/>
      <c r="B45" s="82"/>
      <c r="C45" s="82"/>
      <c r="D45" s="82"/>
      <c r="E45" s="18"/>
      <c r="F45" s="18"/>
      <c r="G45" s="11"/>
      <c r="H45" s="29"/>
    </row>
    <row r="46" spans="1:8" ht="15.75">
      <c r="A46" s="21"/>
      <c r="B46" s="82"/>
      <c r="C46" s="82"/>
      <c r="D46" s="82"/>
      <c r="E46" s="18"/>
      <c r="F46" s="18"/>
      <c r="G46" s="11"/>
      <c r="H46" s="29"/>
    </row>
    <row r="47" spans="1:8" ht="15.75">
      <c r="A47" s="21"/>
      <c r="B47" s="82"/>
      <c r="C47" s="82"/>
      <c r="D47" s="82"/>
      <c r="E47" s="18"/>
      <c r="F47" s="18"/>
      <c r="G47" s="11"/>
      <c r="H47" s="29"/>
    </row>
    <row r="48" spans="1:8" ht="15.75">
      <c r="A48" s="21"/>
      <c r="B48" s="82"/>
      <c r="C48" s="82"/>
      <c r="D48" s="82"/>
      <c r="E48" s="18"/>
      <c r="F48" s="18"/>
      <c r="G48" s="11"/>
      <c r="H48" s="29"/>
    </row>
    <row r="49" spans="1:8" ht="15.75">
      <c r="A49" s="21"/>
      <c r="B49" s="82"/>
      <c r="C49" s="82"/>
      <c r="D49" s="82"/>
      <c r="E49" s="18"/>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22"/>
      <c r="C53" s="110"/>
      <c r="D53" s="110"/>
      <c r="E53" s="110"/>
      <c r="F53" s="23"/>
      <c r="G53" s="30"/>
      <c r="H53" s="24"/>
    </row>
    <row r="54" spans="1:8" ht="15.75">
      <c r="A54" s="52" t="s">
        <v>33</v>
      </c>
      <c r="B54" s="53"/>
      <c r="C54" s="54"/>
      <c r="D54" s="55"/>
      <c r="E54" s="56"/>
      <c r="F54" s="54"/>
      <c r="G54" s="54"/>
      <c r="H54" s="57"/>
    </row>
    <row r="55" spans="1:8" ht="15" customHeight="1">
      <c r="A55" s="254" t="s">
        <v>49</v>
      </c>
      <c r="B55" s="270"/>
      <c r="C55" s="270"/>
      <c r="D55" s="270"/>
      <c r="E55" s="270"/>
      <c r="F55" s="270"/>
      <c r="G55" s="270"/>
      <c r="H55" s="256"/>
    </row>
    <row r="56" spans="1:8" ht="15.75">
      <c r="A56" s="31"/>
      <c r="B56" s="16"/>
      <c r="C56" s="111"/>
      <c r="D56" s="111"/>
      <c r="E56" s="111"/>
      <c r="F56" s="33"/>
      <c r="G56" s="34"/>
      <c r="H56" s="35"/>
    </row>
    <row r="57" spans="1:8">
      <c r="A57" s="10"/>
      <c r="B57" s="12"/>
      <c r="C57" s="112"/>
      <c r="D57" s="14"/>
      <c r="E57" s="15"/>
      <c r="F57" s="112"/>
      <c r="G57" s="112"/>
      <c r="H57" s="112"/>
    </row>
  </sheetData>
  <mergeCells count="11">
    <mergeCell ref="C9:E9"/>
    <mergeCell ref="C10:D10"/>
    <mergeCell ref="B20:D20"/>
    <mergeCell ref="B21:D21"/>
    <mergeCell ref="A55:H55"/>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BM03 - Aditivo 1</vt:lpstr>
      <vt:lpstr>110</vt:lpstr>
      <vt:lpstr>112</vt:lpstr>
      <vt:lpstr>501</vt:lpstr>
      <vt:lpstr>502</vt:lpstr>
      <vt:lpstr>503</vt:lpstr>
      <vt:lpstr>504</vt:lpstr>
      <vt:lpstr>'BM03 - Aditivo 1'!Area_de_impressao</vt:lpstr>
      <vt:lpstr>'BM03 - Aditivo 1'!Titulos_de_impressao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2022-06-01T13:57:25Z</cp:lastPrinted>
  <dcterms:created xsi:type="dcterms:W3CDTF">2018-07-31T01:21:33Z</dcterms:created>
  <dcterms:modified xsi:type="dcterms:W3CDTF">2022-06-01T14:41:25Z</dcterms:modified>
</cp:coreProperties>
</file>