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1 - REPLAN 1" sheetId="15" r:id="rId1"/>
    <sheet name="110" sheetId="39" r:id="rId2"/>
    <sheet name="112" sheetId="29" r:id="rId3"/>
    <sheet name="501" sheetId="40" r:id="rId4"/>
    <sheet name="502" sheetId="41" r:id="rId5"/>
    <sheet name="503" sheetId="42" r:id="rId6"/>
    <sheet name="504" sheetId="43" r:id="rId7"/>
  </sheets>
  <externalReferences>
    <externalReference r:id="rId8"/>
    <externalReference r:id="rId9"/>
    <externalReference r:id="rId10"/>
  </externalReferences>
  <definedNames>
    <definedName name="_xlnm.Print_Area" localSheetId="0">'BM01 - REPLAN 1'!$A$1:$T$21</definedName>
    <definedName name="SABRIL2017">'[1]SERVIÇOS ABRIL 2017'!$A$3:$E$6145</definedName>
    <definedName name="_xlnm.Print_Titles" localSheetId="0">'BM01 - REPLAN 1'!$1:$9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40"/>
  <c r="C37"/>
  <c r="C36"/>
  <c r="N13" i="15" l="1"/>
  <c r="F23" i="29"/>
  <c r="F21"/>
  <c r="N12" i="15"/>
  <c r="F13"/>
  <c r="F14"/>
  <c r="F15"/>
  <c r="F16"/>
  <c r="F17"/>
  <c r="F12"/>
  <c r="C32" i="41"/>
  <c r="D26"/>
  <c r="D26" i="40" s="1"/>
  <c r="C35" i="41"/>
  <c r="C34"/>
  <c r="C33"/>
  <c r="C32" i="40" l="1"/>
  <c r="C39" i="41"/>
  <c r="H22" s="1"/>
  <c r="G12" i="39" l="1"/>
  <c r="F49"/>
  <c r="C16"/>
  <c r="D47" l="1"/>
  <c r="D46"/>
  <c r="D45"/>
  <c r="D44"/>
  <c r="D43"/>
  <c r="D42"/>
  <c r="D41"/>
  <c r="D48" s="1"/>
  <c r="D49" s="1"/>
  <c r="C19"/>
  <c r="C17"/>
  <c r="G13"/>
  <c r="F22" i="29" l="1"/>
  <c r="G11" s="1"/>
  <c r="G12" s="1"/>
  <c r="C18" s="1"/>
  <c r="C15" s="1"/>
  <c r="C16" s="1"/>
  <c r="C35" i="40" l="1"/>
  <c r="C34"/>
  <c r="G16" i="15" l="1"/>
  <c r="C33" i="40" l="1"/>
  <c r="C39" s="1"/>
  <c r="C17" i="43" l="1"/>
  <c r="C19"/>
  <c r="G12" i="42"/>
  <c r="H22" i="40"/>
  <c r="G12" i="41" l="1"/>
  <c r="G12" i="40"/>
  <c r="G13" i="43"/>
  <c r="G13" i="42"/>
  <c r="C19"/>
  <c r="C19" i="41" l="1"/>
  <c r="N15" i="15" s="1"/>
  <c r="G15" s="1"/>
  <c r="G13" i="41"/>
  <c r="C17" i="42"/>
  <c r="C19" i="40"/>
  <c r="G13"/>
  <c r="N14" i="15" l="1"/>
  <c r="G14" s="1"/>
  <c r="C16" i="41"/>
  <c r="C17" s="1"/>
  <c r="C16" i="40"/>
  <c r="C17" s="1"/>
  <c r="I17" i="15" l="1"/>
  <c r="I16"/>
  <c r="I15"/>
  <c r="I14"/>
  <c r="H17"/>
  <c r="H16"/>
  <c r="H15"/>
  <c r="H14"/>
  <c r="F18" l="1"/>
  <c r="K14"/>
  <c r="L14" s="1"/>
  <c r="M14"/>
  <c r="J15"/>
  <c r="M15"/>
  <c r="K16"/>
  <c r="L16" s="1"/>
  <c r="M16"/>
  <c r="J17"/>
  <c r="M17"/>
  <c r="K17"/>
  <c r="L17" s="1"/>
  <c r="J16"/>
  <c r="K15"/>
  <c r="L15" s="1"/>
  <c r="J14"/>
  <c r="F19" l="1"/>
  <c r="F20" l="1"/>
  <c r="G12"/>
  <c r="I12" l="1"/>
  <c r="M12" l="1"/>
  <c r="K12"/>
  <c r="J12"/>
  <c r="G13" l="1"/>
  <c r="L12"/>
  <c r="H12"/>
  <c r="I13" l="1"/>
  <c r="M13" s="1"/>
  <c r="H13"/>
  <c r="H18" s="1"/>
  <c r="H19" s="1"/>
  <c r="H20" s="1"/>
  <c r="J13" l="1"/>
  <c r="K13"/>
  <c r="L13" s="1"/>
  <c r="L18" s="1"/>
  <c r="L19" s="1"/>
  <c r="L20" s="1"/>
  <c r="J18" l="1"/>
  <c r="J19" s="1"/>
  <c r="J20" s="1"/>
  <c r="M18" l="1"/>
  <c r="M19" l="1"/>
  <c r="M20" l="1"/>
</calcChain>
</file>

<file path=xl/sharedStrings.xml><?xml version="1.0" encoding="utf-8"?>
<sst xmlns="http://schemas.openxmlformats.org/spreadsheetml/2006/main" count="280" uniqueCount="126">
  <si>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</si>
  <si>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</si>
  <si>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</si>
  <si>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</si>
  <si>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</si>
  <si>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</si>
  <si>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</si>
  <si>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</si>
  <si>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</si>
  <si>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</si>
  <si>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</si>
  <si>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MONTAGEM E DESMONTAGEM DE BALANCIM, COM PISO METÁLICO, PARA EDIFICAÇÕES COM MÚLTIPLOS PAVIMENTOS</t>
  </si>
  <si>
    <t>ANDAIME SUSPENSO OU BALANCIM, TIPO PESADO (CARGA TOTAL DE 250 KG/M2), PLATAFORMA DE 1,50 X 3,00 M, COM 4 CATRACAS (GUINCHOS) E CABO DE 45,00 M (LOCACAO )</t>
  </si>
  <si>
    <t>M2</t>
  </si>
  <si>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</si>
  <si>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</si>
  <si>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</si>
  <si>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</si>
  <si>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</si>
  <si>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</si>
  <si>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</si>
  <si>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</si>
  <si>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</si>
  <si>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</si>
  <si>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</si>
  <si>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</si>
  <si>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</si>
  <si>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</si>
  <si>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</si>
  <si>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</si>
  <si>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</si>
  <si>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</si>
  <si>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</si>
  <si>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</si>
  <si>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</si>
  <si>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</si>
  <si>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</si>
  <si>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</si>
  <si>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</si>
  <si>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</si>
  <si>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</si>
  <si>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</si>
  <si>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____________________________
Eng. Pascoal Benvindo Dias
Gerente do Contrato</t>
  </si>
  <si>
    <t>Calculo de quantidade</t>
  </si>
  <si>
    <t>Acumulado</t>
  </si>
  <si>
    <t>mês 7</t>
  </si>
  <si>
    <t>mês 8</t>
  </si>
  <si>
    <t>mês 9</t>
  </si>
  <si>
    <t>mês 10</t>
  </si>
  <si>
    <t>mês 11</t>
  </si>
  <si>
    <t>mês 12</t>
  </si>
  <si>
    <t>Valor medido</t>
  </si>
  <si>
    <t>Real. Acumul.</t>
  </si>
  <si>
    <t>CRITÉRIO DE LEVANTAMENTO: CALCULO METRAGEM</t>
  </si>
  <si>
    <t>___________________________
Eng. Sténio de Oliveira Vera
TCE</t>
  </si>
  <si>
    <t>M²</t>
  </si>
  <si>
    <t>LOCAL</t>
  </si>
  <si>
    <t>UNIDADE</t>
  </si>
  <si>
    <t>PAREDE 1</t>
  </si>
  <si>
    <t>PAREDE 2</t>
  </si>
  <si>
    <t>PAREDE 3</t>
  </si>
  <si>
    <t>PAREDE 4</t>
  </si>
  <si>
    <t>PAREDE 5</t>
  </si>
  <si>
    <t>PAREDE 6</t>
  </si>
  <si>
    <t>PAREDE 7</t>
  </si>
  <si>
    <t>acumulado</t>
  </si>
  <si>
    <t>mês</t>
  </si>
  <si>
    <t>Valor TOTAL
CONTRATO R$</t>
  </si>
  <si>
    <t>LIXAMENTO DE SUPERFICIE DE EMBOÇO EM FACHADAS</t>
  </si>
  <si>
    <t>LIMPEZA DE FACHADA POR HIDROJATEAMENTO</t>
  </si>
  <si>
    <t>EXECUÇÃO DE ALMOXARIFADO EM CANTEIRO DE OBRA EM CHAPA DE MADEIRA COMPENSADA, INCLUSO PRATELEIRAS. AF_02/2016</t>
  </si>
  <si>
    <t>TAPUME COM TELHA METÁLICA. AF_05/2018</t>
  </si>
  <si>
    <t>PAREDE 8</t>
  </si>
  <si>
    <t>PAREDE 9</t>
  </si>
  <si>
    <t>PAREDE 10</t>
  </si>
  <si>
    <t>PAREDE 11</t>
  </si>
  <si>
    <t>PAREDE 12</t>
  </si>
  <si>
    <t>CRITÉRIO DE LEVANTAMENTO: CALCULO PROPORCIONALIDADE DO BALANCIM DE 3,00M</t>
  </si>
  <si>
    <t>Calculo de proporcionalidade</t>
  </si>
  <si>
    <t>quantidade</t>
  </si>
  <si>
    <t>total</t>
  </si>
  <si>
    <t xml:space="preserve">ETAPAS </t>
  </si>
  <si>
    <t xml:space="preserve">Quant.meses </t>
  </si>
  <si>
    <t>intervalo</t>
  </si>
  <si>
    <t>LIXAMENTO</t>
  </si>
  <si>
    <t>PAREDE 13</t>
  </si>
  <si>
    <t>largura</t>
  </si>
  <si>
    <t>compr</t>
  </si>
  <si>
    <t>altura</t>
  </si>
  <si>
    <t>Comprimento
m</t>
  </si>
  <si>
    <t>Quantidade</t>
  </si>
  <si>
    <t>Total 
m</t>
  </si>
  <si>
    <t>Equivalencia para 3,00m</t>
  </si>
  <si>
    <t>SERVIÇOS GERAIS</t>
  </si>
  <si>
    <t>LIMPEZA DE FACHADA APÓS O LIXAMENTO</t>
  </si>
  <si>
    <t>LIXAMENTO FACHADA</t>
  </si>
  <si>
    <t>LAVAGEM APÓS LIXAM.</t>
  </si>
  <si>
    <t>TAPUME C/ TELHA MET.</t>
  </si>
  <si>
    <t>EXEC. ALMOXARIFADO</t>
  </si>
  <si>
    <t>ÁREA ET 2</t>
  </si>
  <si>
    <t>Quantidade balancim</t>
  </si>
  <si>
    <t>ÁREA ET 1</t>
  </si>
  <si>
    <t>medido</t>
  </si>
  <si>
    <t>a medir</t>
  </si>
  <si>
    <t>15MAR/22</t>
  </si>
  <si>
    <t>BM 07 - 1 A 15/MAR/2022</t>
  </si>
  <si>
    <t>MÊS 07
MAR/22</t>
  </si>
  <si>
    <t>QUANT.
TOTAL CONTRATO</t>
  </si>
  <si>
    <t>Medição atual BM07A</t>
  </si>
  <si>
    <t>março/22</t>
  </si>
  <si>
    <t>MEMÓRIA DE CÁLCULO DO BOLETIM MENSAL DE MEDIÇÃO DOS SERVIÇOS - BM01-ADITIVO 01</t>
  </si>
  <si>
    <t>ADITIVO 01</t>
  </si>
  <si>
    <t>PERÍODO DE REFERÊNCIA DA MEDIÇÃO ATUAL: março 2022</t>
  </si>
  <si>
    <t>Balancim: Mont. Desmontag.</t>
  </si>
  <si>
    <t>ETAPAS 1 / 2 / 3 / 4</t>
  </si>
  <si>
    <t>mar/22</t>
  </si>
  <si>
    <t>PAREDE 14</t>
  </si>
  <si>
    <t>PAREDE 15</t>
  </si>
  <si>
    <t>Área shiller térreo</t>
  </si>
  <si>
    <t>BM01 - aditivo 1</t>
  </si>
  <si>
    <t>PERÍODO DE REFERÊNCIA DA MEDIÇÃO ATUAL - MARÇO 2022</t>
  </si>
  <si>
    <t>MEMÓRIA DE CÁLCULO DO BOLETIM MENSAL DE MEDIÇÃO DOS SERVIÇOS - BM01 - ADITIVO 01</t>
  </si>
  <si>
    <t>BOLETIM DE MEDIÇÃO BM01 - ADITIVO 01 - 01 A 31 MAR 2022</t>
  </si>
  <si>
    <t/>
  </si>
  <si>
    <t>Levantamento área</t>
  </si>
  <si>
    <t>mês 7
MAR/22</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</si>
</sst>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name val="Calibri"/>
      <family val="2"/>
      <scheme val="minor"/>
    </font>
    <font>
      <b/>
      <sz val="8"/>
      <color theme="1"/>
      <name val="Calibri"/>
      <family val="2"/>
      <scheme val="minor"/>
    </font>
    <font>
      <sz val="9"/>
      <name val="Calibri"/>
      <family val="2"/>
      <scheme val="minor"/>
    </font>
    <font>
      <b/>
      <sz val="8"/>
      <color indexed="8"/>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54">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0" xfId="0" applyNumberFormat="1" applyFont="1" applyFill="1" applyBorder="1" applyAlignment="1">
      <alignment horizontal="center"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45"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5" fillId="24" borderId="0" xfId="0"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4" fontId="43" fillId="25" borderId="20" xfId="118" applyNumberFormat="1" applyFont="1" applyFill="1" applyBorder="1" applyAlignment="1" applyProtection="1">
      <alignment horizontal="center" vertical="center"/>
      <protection locked="0"/>
    </xf>
    <xf numFmtId="4" fontId="43" fillId="25" borderId="21" xfId="118" applyNumberFormat="1" applyFont="1" applyFill="1" applyBorder="1" applyAlignment="1" applyProtection="1">
      <alignment horizontal="center" vertical="center"/>
      <protection locked="0"/>
    </xf>
    <xf numFmtId="4" fontId="43" fillId="25" borderId="22" xfId="118" applyNumberFormat="1" applyFont="1" applyFill="1" applyBorder="1" applyAlignment="1" applyProtection="1">
      <alignment horizontal="center" vertical="center"/>
      <protection locked="0"/>
    </xf>
    <xf numFmtId="3" fontId="46"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6" fillId="21" borderId="23" xfId="0" quotePrefix="1" applyNumberFormat="1" applyFont="1" applyFill="1" applyBorder="1" applyAlignment="1">
      <alignment horizontal="left" vertical="center"/>
    </xf>
    <xf numFmtId="177" fontId="46" fillId="21" borderId="17" xfId="0" applyNumberFormat="1" applyFont="1" applyFill="1" applyBorder="1" applyAlignment="1">
      <alignment horizontal="center" vertical="center"/>
    </xf>
    <xf numFmtId="0" fontId="0" fillId="0" borderId="12" xfId="0" applyBorder="1"/>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0" xfId="0" applyNumberFormat="1" applyFont="1" applyFill="1" applyBorder="1" applyAlignment="1">
      <alignment vertical="center"/>
    </xf>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177" fontId="46" fillId="24" borderId="22" xfId="0" applyNumberFormat="1" applyFont="1" applyFill="1" applyBorder="1" applyAlignment="1">
      <alignment horizontal="center" vertical="center"/>
    </xf>
    <xf numFmtId="177" fontId="44" fillId="24" borderId="23" xfId="0" applyNumberFormat="1" applyFont="1" applyFill="1" applyBorder="1" applyAlignment="1">
      <alignment horizontal="center" vertical="center" wrapText="1"/>
    </xf>
    <xf numFmtId="177" fontId="44" fillId="24" borderId="17" xfId="0" applyNumberFormat="1" applyFont="1" applyFill="1" applyBorder="1" applyAlignment="1">
      <alignment horizontal="center" vertical="center" wrapText="1"/>
    </xf>
    <xf numFmtId="4" fontId="45" fillId="24" borderId="19" xfId="121"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0" fontId="32" fillId="0" borderId="12" xfId="0" applyFont="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30" fillId="0" borderId="26" xfId="0" applyFont="1" applyBorder="1" applyAlignment="1">
      <alignment vertical="center"/>
    </xf>
    <xf numFmtId="0" fontId="40"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10" fontId="31" fillId="2" borderId="25" xfId="0" applyNumberFormat="1" applyFont="1" applyFill="1" applyBorder="1" applyAlignment="1">
      <alignment horizontal="center" vertical="center"/>
    </xf>
    <xf numFmtId="177" fontId="44" fillId="24" borderId="0" xfId="0" applyNumberFormat="1" applyFont="1" applyFill="1" applyBorder="1" applyAlignment="1">
      <alignment horizontal="center" vertical="center" wrapText="1"/>
    </xf>
    <xf numFmtId="43" fontId="31" fillId="0" borderId="25" xfId="116" applyFont="1" applyFill="1" applyBorder="1" applyAlignment="1">
      <alignment horizontal="center" vertical="center" wrapText="1"/>
    </xf>
    <xf numFmtId="177" fontId="46" fillId="24" borderId="26" xfId="0" applyNumberFormat="1" applyFont="1" applyFill="1" applyBorder="1" applyAlignment="1">
      <alignment horizontal="center" vertical="center"/>
    </xf>
    <xf numFmtId="177" fontId="44" fillId="24" borderId="25" xfId="0" applyNumberFormat="1" applyFont="1" applyFill="1" applyBorder="1" applyAlignment="1">
      <alignment horizontal="center" vertical="center" wrapText="1"/>
    </xf>
    <xf numFmtId="177" fontId="44"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6"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4" fillId="24" borderId="31" xfId="0" applyNumberFormat="1" applyFont="1" applyFill="1" applyBorder="1" applyAlignment="1">
      <alignment horizontal="center" vertical="center" wrapText="1"/>
    </xf>
    <xf numFmtId="177" fontId="44" fillId="24" borderId="24" xfId="0" applyNumberFormat="1" applyFont="1" applyFill="1" applyBorder="1" applyAlignment="1">
      <alignment horizontal="center" vertical="center" wrapText="1"/>
    </xf>
    <xf numFmtId="177" fontId="44" fillId="24" borderId="25" xfId="0" applyNumberFormat="1" applyFont="1" applyFill="1" applyBorder="1" applyAlignment="1">
      <alignment horizontal="left" vertical="center" wrapText="1"/>
    </xf>
    <xf numFmtId="4" fontId="44" fillId="24" borderId="25" xfId="0" applyNumberFormat="1" applyFont="1" applyFill="1" applyBorder="1" applyAlignment="1">
      <alignment horizontal="center" vertical="center" wrapText="1"/>
    </xf>
    <xf numFmtId="0" fontId="0" fillId="0" borderId="0" xfId="0" applyBorder="1"/>
    <xf numFmtId="177" fontId="45" fillId="24" borderId="27" xfId="0" applyNumberFormat="1" applyFont="1" applyFill="1" applyBorder="1" applyAlignment="1">
      <alignment vertical="center"/>
    </xf>
    <xf numFmtId="43" fontId="30" fillId="0" borderId="32" xfId="116" applyFont="1" applyBorder="1" applyAlignment="1">
      <alignment vertical="center"/>
    </xf>
    <xf numFmtId="0" fontId="52" fillId="0" borderId="25" xfId="0" applyFont="1" applyBorder="1" applyAlignment="1">
      <alignment horizontal="center"/>
    </xf>
    <xf numFmtId="0" fontId="52"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43" fontId="0" fillId="0" borderId="0" xfId="0" applyNumberFormat="1"/>
    <xf numFmtId="43" fontId="0" fillId="0" borderId="25" xfId="0" applyNumberFormat="1" applyBorder="1" applyAlignment="1">
      <alignment horizontal="center" vertical="center"/>
    </xf>
    <xf numFmtId="43" fontId="0" fillId="0" borderId="25" xfId="0" applyNumberFormat="1" applyBorder="1"/>
    <xf numFmtId="177" fontId="46" fillId="24" borderId="14" xfId="0" applyNumberFormat="1" applyFont="1" applyFill="1" applyBorder="1" applyAlignment="1">
      <alignment horizontal="center" vertical="center"/>
    </xf>
    <xf numFmtId="43" fontId="31" fillId="2" borderId="25" xfId="116" applyFont="1" applyFill="1" applyBorder="1" applyAlignment="1">
      <alignment vertical="center"/>
    </xf>
    <xf numFmtId="43" fontId="55" fillId="0" borderId="25" xfId="0" applyNumberFormat="1" applyFont="1" applyBorder="1"/>
    <xf numFmtId="43" fontId="41" fillId="24" borderId="0" xfId="116" applyFont="1" applyFill="1" applyBorder="1" applyAlignment="1">
      <alignment vertical="center"/>
    </xf>
    <xf numFmtId="177" fontId="41" fillId="24" borderId="25"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Border="1" applyAlignment="1">
      <alignment horizontal="center" vertical="center"/>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0" fillId="0" borderId="0" xfId="0" applyAlignment="1">
      <alignment horizontal="center" vertical="center"/>
    </xf>
    <xf numFmtId="0" fontId="54" fillId="0" borderId="25" xfId="0" applyFont="1" applyBorder="1"/>
    <xf numFmtId="43" fontId="30" fillId="2" borderId="32" xfId="116" applyFont="1" applyFill="1" applyBorder="1" applyAlignment="1">
      <alignment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7" fontId="48" fillId="24" borderId="19" xfId="121" applyNumberFormat="1" applyFont="1" applyFill="1" applyBorder="1" applyAlignment="1">
      <alignment horizontal="center" vertical="center" wrapText="1"/>
    </xf>
    <xf numFmtId="0" fontId="52" fillId="0" borderId="0" xfId="0" applyFont="1" applyBorder="1" applyAlignment="1">
      <alignment horizontal="center"/>
    </xf>
    <xf numFmtId="0" fontId="52" fillId="0" borderId="0" xfId="0" applyFont="1" applyBorder="1" applyAlignment="1">
      <alignment horizontal="center" vertical="center"/>
    </xf>
    <xf numFmtId="17" fontId="55" fillId="0" borderId="0" xfId="0" applyNumberFormat="1" applyFont="1" applyBorder="1" applyAlignment="1">
      <alignment horizontal="center" vertical="center"/>
    </xf>
    <xf numFmtId="43" fontId="55" fillId="0" borderId="0" xfId="0" applyNumberFormat="1" applyFont="1" applyBorder="1"/>
    <xf numFmtId="17" fontId="0" fillId="0" borderId="0" xfId="0" applyNumberForma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0" fontId="0" fillId="0" borderId="25" xfId="0" applyBorder="1" applyAlignment="1">
      <alignment horizontal="center" vertical="center" wrapText="1"/>
    </xf>
    <xf numFmtId="0" fontId="0" fillId="0" borderId="25" xfId="0" applyBorder="1" applyAlignment="1">
      <alignment horizontal="center" wrapText="1"/>
    </xf>
    <xf numFmtId="177" fontId="53" fillId="24" borderId="25" xfId="0" applyNumberFormat="1" applyFont="1" applyFill="1" applyBorder="1" applyAlignment="1">
      <alignment horizontal="left" vertical="center" wrapText="1"/>
    </xf>
    <xf numFmtId="177" fontId="56" fillId="24" borderId="25" xfId="0" applyNumberFormat="1" applyFont="1" applyFill="1" applyBorder="1" applyAlignment="1">
      <alignment horizontal="center" vertical="center"/>
    </xf>
    <xf numFmtId="177" fontId="45" fillId="24" borderId="0" xfId="0" quotePrefix="1" applyNumberFormat="1" applyFont="1" applyFill="1" applyAlignment="1">
      <alignment horizontal="center" vertical="center"/>
    </xf>
    <xf numFmtId="43" fontId="33" fillId="21" borderId="25"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0" fontId="0" fillId="0" borderId="25" xfId="0" applyBorder="1" applyAlignment="1">
      <alignment horizontal="center"/>
    </xf>
    <xf numFmtId="44" fontId="30" fillId="0" borderId="24" xfId="0" applyNumberFormat="1" applyFont="1" applyBorder="1" applyAlignment="1">
      <alignment horizontal="center" vertical="center" wrapText="1"/>
    </xf>
    <xf numFmtId="4" fontId="43" fillId="25" borderId="27"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6"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31" xfId="0" quotePrefix="1" applyNumberFormat="1" applyFont="1" applyFill="1" applyBorder="1" applyAlignment="1">
      <alignment horizontal="left" vertical="center"/>
    </xf>
    <xf numFmtId="3" fontId="23" fillId="21" borderId="31" xfId="0" quotePrefix="1" applyNumberFormat="1" applyFont="1" applyFill="1" applyBorder="1" applyAlignment="1">
      <alignment horizontal="left" vertical="center"/>
    </xf>
    <xf numFmtId="177" fontId="46" fillId="21" borderId="31" xfId="0" quotePrefix="1" applyNumberFormat="1" applyFont="1" applyFill="1" applyBorder="1" applyAlignment="1">
      <alignment horizontal="left" vertical="center"/>
    </xf>
    <xf numFmtId="177" fontId="46" fillId="21" borderId="24"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25" xfId="121" applyNumberFormat="1" applyFont="1" applyFill="1" applyBorder="1" applyAlignment="1">
      <alignment horizontal="center" vertical="center"/>
    </xf>
    <xf numFmtId="43" fontId="57" fillId="0" borderId="25" xfId="0" applyNumberFormat="1" applyFont="1" applyBorder="1"/>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30" xfId="0" applyNumberFormat="1" applyFont="1" applyFill="1" applyBorder="1" applyAlignment="1">
      <alignment horizontal="center" vertical="center"/>
    </xf>
    <xf numFmtId="177" fontId="53" fillId="24" borderId="25" xfId="0" applyNumberFormat="1" applyFont="1" applyFill="1" applyBorder="1" applyAlignment="1">
      <alignment horizontal="center" vertical="center" wrapText="1"/>
    </xf>
    <xf numFmtId="177" fontId="44" fillId="24" borderId="0" xfId="0" applyNumberFormat="1" applyFont="1" applyFill="1" applyAlignment="1">
      <alignment vertical="center" wrapText="1"/>
    </xf>
    <xf numFmtId="49" fontId="23" fillId="24" borderId="25" xfId="0" applyNumberFormat="1" applyFont="1" applyFill="1" applyBorder="1" applyAlignment="1">
      <alignment horizontal="center" vertical="center" wrapText="1"/>
    </xf>
    <xf numFmtId="177" fontId="50" fillId="24" borderId="0" xfId="0" applyNumberFormat="1" applyFont="1" applyFill="1" applyAlignment="1">
      <alignment vertical="center"/>
    </xf>
    <xf numFmtId="0" fontId="52" fillId="0" borderId="25" xfId="0" applyFont="1" applyBorder="1" applyAlignment="1">
      <alignment horizontal="center"/>
    </xf>
    <xf numFmtId="49" fontId="41" fillId="24" borderId="0" xfId="0" applyNumberFormat="1" applyFont="1" applyFill="1" applyAlignment="1">
      <alignment vertical="center"/>
    </xf>
    <xf numFmtId="0" fontId="0" fillId="0" borderId="0" xfId="0" applyAlignment="1">
      <alignment horizontal="center"/>
    </xf>
    <xf numFmtId="4" fontId="41" fillId="24" borderId="25" xfId="0" applyNumberFormat="1" applyFont="1" applyFill="1" applyBorder="1" applyAlignment="1">
      <alignment horizontal="center" vertical="center"/>
    </xf>
    <xf numFmtId="177" fontId="5" fillId="24" borderId="12" xfId="0" applyNumberFormat="1" applyFont="1" applyFill="1" applyBorder="1" applyAlignment="1">
      <alignment vertical="center"/>
    </xf>
    <xf numFmtId="177" fontId="56"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57" fillId="0" borderId="25" xfId="0" applyFont="1" applyBorder="1" applyAlignment="1">
      <alignment vertical="center"/>
    </xf>
    <xf numFmtId="17" fontId="57" fillId="0" borderId="25" xfId="0" applyNumberFormat="1" applyFont="1" applyBorder="1" applyAlignment="1">
      <alignment vertical="center"/>
    </xf>
    <xf numFmtId="0" fontId="58" fillId="0" borderId="25" xfId="0" applyFont="1" applyBorder="1" applyAlignment="1">
      <alignment horizontal="center"/>
    </xf>
    <xf numFmtId="49" fontId="51" fillId="0" borderId="25" xfId="0" applyNumberFormat="1" applyFont="1" applyBorder="1" applyAlignment="1">
      <alignment vertical="center"/>
    </xf>
    <xf numFmtId="43" fontId="59" fillId="0" borderId="25" xfId="0" applyNumberFormat="1" applyFont="1" applyBorder="1"/>
    <xf numFmtId="0" fontId="0" fillId="0" borderId="25" xfId="0" applyBorder="1" applyAlignment="1">
      <alignment horizontal="center"/>
    </xf>
    <xf numFmtId="0" fontId="33" fillId="21" borderId="25" xfId="0" applyNumberFormat="1" applyFont="1" applyFill="1" applyBorder="1" applyAlignment="1">
      <alignment horizontal="center" vertical="center" wrapText="1"/>
    </xf>
    <xf numFmtId="49" fontId="54" fillId="0" borderId="25" xfId="0" applyNumberFormat="1" applyFont="1" applyBorder="1" applyAlignment="1">
      <alignment horizontal="center"/>
    </xf>
    <xf numFmtId="49" fontId="51" fillId="0" borderId="25" xfId="0" applyNumberFormat="1" applyFont="1" applyBorder="1" applyAlignment="1">
      <alignment horizontal="center" vertical="center"/>
    </xf>
    <xf numFmtId="0" fontId="0" fillId="0" borderId="0" xfId="0" quotePrefix="1"/>
    <xf numFmtId="43" fontId="31" fillId="27" borderId="30" xfId="116" applyFont="1" applyFill="1" applyBorder="1" applyAlignment="1">
      <alignment vertical="center"/>
    </xf>
    <xf numFmtId="43" fontId="30" fillId="2" borderId="30" xfId="116" applyFont="1" applyFill="1" applyBorder="1" applyAlignment="1">
      <alignment vertical="center"/>
    </xf>
    <xf numFmtId="0" fontId="29" fillId="0" borderId="16" xfId="0" applyFont="1" applyBorder="1" applyAlignment="1">
      <alignment horizontal="left" vertical="center"/>
    </xf>
    <xf numFmtId="0" fontId="29" fillId="0" borderId="16" xfId="0" applyFont="1" applyBorder="1" applyAlignment="1">
      <alignment horizontal="center" vertical="center"/>
    </xf>
    <xf numFmtId="2" fontId="29" fillId="0" borderId="16" xfId="0" applyNumberFormat="1" applyFont="1" applyBorder="1" applyAlignment="1">
      <alignment horizontal="center" vertical="center"/>
    </xf>
    <xf numFmtId="44" fontId="29" fillId="0" borderId="16" xfId="1" applyFont="1" applyBorder="1" applyAlignment="1">
      <alignment horizontal="center" vertical="center"/>
    </xf>
    <xf numFmtId="0" fontId="29" fillId="0" borderId="16" xfId="0" quotePrefix="1" applyFont="1" applyBorder="1" applyAlignment="1">
      <alignment horizontal="left" vertical="center"/>
    </xf>
    <xf numFmtId="10" fontId="29" fillId="0" borderId="16" xfId="1" applyNumberFormat="1" applyFont="1" applyBorder="1" applyAlignment="1">
      <alignment horizontal="center" vertical="center"/>
    </xf>
    <xf numFmtId="43" fontId="30" fillId="0" borderId="16" xfId="116" applyFont="1" applyBorder="1" applyAlignment="1">
      <alignment vertical="center"/>
    </xf>
    <xf numFmtId="0" fontId="30" fillId="0" borderId="16" xfId="0" applyFont="1" applyBorder="1" applyAlignment="1">
      <alignment vertical="center"/>
    </xf>
    <xf numFmtId="177" fontId="60" fillId="24" borderId="12" xfId="0" applyNumberFormat="1" applyFont="1" applyFill="1" applyBorder="1" applyAlignment="1">
      <alignment vertical="center"/>
    </xf>
    <xf numFmtId="0" fontId="30" fillId="26" borderId="33" xfId="0" applyFont="1" applyFill="1" applyBorder="1" applyAlignment="1">
      <alignment horizontal="center" vertical="center"/>
    </xf>
    <xf numFmtId="0" fontId="30" fillId="26" borderId="34" xfId="0" applyFont="1" applyFill="1" applyBorder="1" applyAlignment="1">
      <alignment horizontal="center" vertical="center"/>
    </xf>
    <xf numFmtId="0" fontId="33" fillId="21" borderId="25" xfId="0" applyNumberFormat="1" applyFont="1" applyFill="1" applyBorder="1" applyAlignment="1">
      <alignment horizontal="center" vertical="center" wrapText="1"/>
    </xf>
    <xf numFmtId="0" fontId="33" fillId="21" borderId="35"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9" xfId="0" quotePrefix="1" applyNumberFormat="1" applyFont="1" applyFill="1" applyBorder="1" applyAlignment="1">
      <alignment horizontal="center" vertical="center" wrapText="1"/>
    </xf>
    <xf numFmtId="0" fontId="38" fillId="21" borderId="29" xfId="0" applyNumberFormat="1" applyFont="1" applyFill="1" applyBorder="1" applyAlignment="1">
      <alignment horizontal="center" vertical="center" wrapText="1"/>
    </xf>
    <xf numFmtId="0" fontId="38" fillId="21" borderId="28" xfId="0" applyNumberFormat="1" applyFont="1" applyFill="1" applyBorder="1" applyAlignment="1">
      <alignment horizontal="center" vertical="center" wrapText="1"/>
    </xf>
    <xf numFmtId="0" fontId="30" fillId="0" borderId="36" xfId="0" applyFont="1" applyBorder="1" applyAlignment="1">
      <alignment horizontal="center" vertical="center" wrapText="1"/>
    </xf>
    <xf numFmtId="0" fontId="38" fillId="21" borderId="3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0" fontId="0" fillId="0" borderId="31" xfId="0" applyBorder="1" applyAlignment="1">
      <alignment horizontal="center"/>
    </xf>
    <xf numFmtId="0" fontId="0" fillId="0" borderId="30" xfId="0" applyBorder="1" applyAlignment="1">
      <alignment horizontal="center"/>
    </xf>
    <xf numFmtId="177" fontId="46" fillId="21" borderId="24" xfId="0" quotePrefix="1"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wrapText="1"/>
    </xf>
    <xf numFmtId="179" fontId="44" fillId="25" borderId="12" xfId="66" applyNumberFormat="1" applyFont="1" applyFill="1" applyBorder="1" applyAlignment="1">
      <alignment horizontal="center" vertical="center"/>
    </xf>
    <xf numFmtId="179" fontId="44" fillId="25" borderId="0" xfId="66" applyNumberFormat="1" applyFont="1" applyFill="1" applyAlignment="1">
      <alignment horizontal="center" vertical="center"/>
    </xf>
    <xf numFmtId="179" fontId="44"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46" fillId="21" borderId="24"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wrapText="1"/>
    </xf>
    <xf numFmtId="177" fontId="46" fillId="24" borderId="0" xfId="0" applyNumberFormat="1" applyFont="1" applyFill="1" applyAlignment="1">
      <alignment horizontal="center" vertical="center"/>
    </xf>
    <xf numFmtId="177" fontId="48" fillId="24" borderId="0" xfId="0" applyNumberFormat="1" applyFont="1" applyFill="1" applyAlignment="1">
      <alignment horizontal="center" vertical="center" wrapText="1"/>
    </xf>
    <xf numFmtId="177" fontId="46" fillId="24" borderId="13" xfId="0" applyNumberFormat="1" applyFont="1" applyFill="1" applyBorder="1" applyAlignment="1">
      <alignment horizontal="center" vertical="center"/>
    </xf>
    <xf numFmtId="0" fontId="0" fillId="0" borderId="25" xfId="0" applyBorder="1" applyAlignment="1">
      <alignment horizontal="left" vertical="center"/>
    </xf>
    <xf numFmtId="179" fontId="2" fillId="25" borderId="12" xfId="66" applyNumberFormat="1" applyFont="1" applyFill="1" applyBorder="1" applyAlignment="1">
      <alignment horizontal="center" vertical="center"/>
    </xf>
    <xf numFmtId="179" fontId="2" fillId="25" borderId="0" xfId="66" applyNumberFormat="1" applyFont="1" applyFill="1" applyAlignment="1">
      <alignment horizontal="center" vertical="center"/>
    </xf>
    <xf numFmtId="179" fontId="2" fillId="25" borderId="15" xfId="66" applyNumberFormat="1" applyFont="1" applyFill="1" applyBorder="1" applyAlignment="1">
      <alignment horizontal="center" vertical="center"/>
    </xf>
    <xf numFmtId="177" fontId="46" fillId="21" borderId="17" xfId="0" quotePrefix="1"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wrapText="1"/>
    </xf>
    <xf numFmtId="4" fontId="2" fillId="25" borderId="0" xfId="118" applyNumberFormat="1" applyFont="1" applyFill="1" applyBorder="1" applyAlignment="1" applyProtection="1">
      <alignment horizontal="center" vertical="center"/>
      <protection locked="0"/>
    </xf>
    <xf numFmtId="177" fontId="47" fillId="24" borderId="0" xfId="0" applyNumberFormat="1" applyFont="1" applyFill="1" applyBorder="1" applyAlignment="1">
      <alignment horizontal="center" vertical="center"/>
    </xf>
    <xf numFmtId="177" fontId="46" fillId="21" borderId="17" xfId="0" applyNumberFormat="1" applyFont="1" applyFill="1" applyBorder="1" applyAlignment="1">
      <alignment horizontal="left" vertical="center"/>
    </xf>
    <xf numFmtId="177" fontId="46" fillId="21" borderId="18" xfId="0" applyNumberFormat="1" applyFont="1" applyFill="1" applyBorder="1" applyAlignment="1">
      <alignment horizontal="left" vertical="center"/>
    </xf>
    <xf numFmtId="177" fontId="46" fillId="24" borderId="0" xfId="0" applyNumberFormat="1" applyFont="1" applyFill="1" applyBorder="1" applyAlignment="1">
      <alignment horizontal="center" vertical="center"/>
    </xf>
    <xf numFmtId="177" fontId="46" fillId="24" borderId="0" xfId="0" applyNumberFormat="1" applyFont="1" applyFill="1" applyBorder="1" applyAlignment="1">
      <alignment horizontal="left" vertical="center" wrapText="1"/>
    </xf>
    <xf numFmtId="0" fontId="0" fillId="0" borderId="25" xfId="0" applyBorder="1" applyAlignment="1">
      <alignment horizontal="center"/>
    </xf>
    <xf numFmtId="0" fontId="0" fillId="0" borderId="0" xfId="0" applyBorder="1" applyAlignment="1">
      <alignment horizont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1024659</xdr:colOff>
      <xdr:row>20</xdr:row>
      <xdr:rowOff>158751</xdr:rowOff>
    </xdr:from>
    <xdr:to>
      <xdr:col>1</xdr:col>
      <xdr:colOff>1902559</xdr:colOff>
      <xdr:row>20</xdr:row>
      <xdr:rowOff>652570</xdr:rowOff>
    </xdr:to>
    <xdr:pic>
      <xdr:nvPicPr>
        <xdr:cNvPr id="3" name="Imagem 2">
          <a:extLst>
            <a:ext uri="{FF2B5EF4-FFF2-40B4-BE49-F238E27FC236}">
              <a16:creationId xmlns:a16="http://schemas.microsoft.com/office/drawing/2014/main" xmlns="" id="{0DD8D65A-B1C1-4110-A2C7-6FAC3D640A35}"/>
            </a:ext>
          </a:extLst>
        </xdr:cNvPr>
        <xdr:cNvPicPr>
          <a:picLocks noChangeAspect="1"/>
        </xdr:cNvPicPr>
      </xdr:nvPicPr>
      <xdr:blipFill>
        <a:blip xmlns:r="http://schemas.openxmlformats.org/officeDocument/2006/relationships" r:embed="rId2"/>
        <a:stretch>
          <a:fillRect/>
        </a:stretch>
      </xdr:blipFill>
      <xdr:spPr>
        <a:xfrm>
          <a:off x="1356591" y="6061365"/>
          <a:ext cx="877900"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320675</xdr:colOff>
      <xdr:row>47</xdr:row>
      <xdr:rowOff>23813</xdr:rowOff>
    </xdr:from>
    <xdr:to>
      <xdr:col>7</xdr:col>
      <xdr:colOff>503250</xdr:colOff>
      <xdr:row>49</xdr:row>
      <xdr:rowOff>117582</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62675" y="9921876"/>
          <a:ext cx="881075" cy="490644"/>
        </a:xfrm>
        <a:prstGeom prst="rect">
          <a:avLst/>
        </a:prstGeom>
      </xdr:spPr>
    </xdr:pic>
    <xdr:clientData/>
  </xdr:twoCellAnchor>
  <xdr:twoCellAnchor editAs="oneCell">
    <xdr:from>
      <xdr:col>0</xdr:col>
      <xdr:colOff>198438</xdr:colOff>
      <xdr:row>20</xdr:row>
      <xdr:rowOff>0</xdr:rowOff>
    </xdr:from>
    <xdr:to>
      <xdr:col>6</xdr:col>
      <xdr:colOff>373712</xdr:colOff>
      <xdr:row>37</xdr:row>
      <xdr:rowOff>196140</xdr:rowOff>
    </xdr:to>
    <xdr:pic>
      <xdr:nvPicPr>
        <xdr:cNvPr id="4" name="Imagem 3">
          <a:extLst>
            <a:ext uri="{FF2B5EF4-FFF2-40B4-BE49-F238E27FC236}">
              <a16:creationId xmlns:a16="http://schemas.microsoft.com/office/drawing/2014/main" xmlns="" id="{CA2CAF8F-2BB6-471A-B35D-5534606168B9}"/>
            </a:ext>
          </a:extLst>
        </xdr:cNvPr>
        <xdr:cNvPicPr>
          <a:picLocks noChangeAspect="1"/>
        </xdr:cNvPicPr>
      </xdr:nvPicPr>
      <xdr:blipFill>
        <a:blip xmlns:r="http://schemas.openxmlformats.org/officeDocument/2006/relationships" r:embed="rId2"/>
        <a:stretch>
          <a:fillRect/>
        </a:stretch>
      </xdr:blipFill>
      <xdr:spPr>
        <a:xfrm>
          <a:off x="198438" y="4397375"/>
          <a:ext cx="6017274" cy="3529890"/>
        </a:xfrm>
        <a:prstGeom prst="rect">
          <a:avLst/>
        </a:prstGeom>
      </xdr:spPr>
    </xdr:pic>
    <xdr:clientData/>
  </xdr:twoCellAnchor>
  <xdr:twoCellAnchor editAs="oneCell">
    <xdr:from>
      <xdr:col>0</xdr:col>
      <xdr:colOff>76201</xdr:colOff>
      <xdr:row>19</xdr:row>
      <xdr:rowOff>69871</xdr:rowOff>
    </xdr:from>
    <xdr:to>
      <xdr:col>6</xdr:col>
      <xdr:colOff>257176</xdr:colOff>
      <xdr:row>37</xdr:row>
      <xdr:rowOff>46838</xdr:rowOff>
    </xdr:to>
    <xdr:pic>
      <xdr:nvPicPr>
        <xdr:cNvPr id="6" name="Imagem 5">
          <a:extLst>
            <a:ext uri="{FF2B5EF4-FFF2-40B4-BE49-F238E27FC236}">
              <a16:creationId xmlns:a16="http://schemas.microsoft.com/office/drawing/2014/main" xmlns="" id="{6C7C329E-5991-4003-8733-143470373869}"/>
            </a:ext>
          </a:extLst>
        </xdr:cNvPr>
        <xdr:cNvPicPr>
          <a:picLocks noChangeAspect="1"/>
        </xdr:cNvPicPr>
      </xdr:nvPicPr>
      <xdr:blipFill>
        <a:blip xmlns:r="http://schemas.openxmlformats.org/officeDocument/2006/relationships" r:embed="rId3"/>
        <a:stretch>
          <a:fillRect/>
        </a:stretch>
      </xdr:blipFill>
      <xdr:spPr>
        <a:xfrm>
          <a:off x="76201" y="4289446"/>
          <a:ext cx="6019800" cy="3529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42</xdr:row>
      <xdr:rowOff>0</xdr:rowOff>
    </xdr:from>
    <xdr:to>
      <xdr:col>7</xdr:col>
      <xdr:colOff>182575</xdr:colOff>
      <xdr:row>44</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742950</xdr:colOff>
      <xdr:row>25</xdr:row>
      <xdr:rowOff>133350</xdr:rowOff>
    </xdr:from>
    <xdr:to>
      <xdr:col>7</xdr:col>
      <xdr:colOff>35574</xdr:colOff>
      <xdr:row>40</xdr:row>
      <xdr:rowOff>100890</xdr:rowOff>
    </xdr:to>
    <xdr:pic>
      <xdr:nvPicPr>
        <xdr:cNvPr id="2" name="Imagem 1">
          <a:extLst>
            <a:ext uri="{FF2B5EF4-FFF2-40B4-BE49-F238E27FC236}">
              <a16:creationId xmlns:a16="http://schemas.microsoft.com/office/drawing/2014/main" xmlns="" id="{2BCEF5A3-003E-445C-BCE0-A00E44B971DF}"/>
            </a:ext>
          </a:extLst>
        </xdr:cNvPr>
        <xdr:cNvPicPr>
          <a:picLocks noChangeAspect="1"/>
        </xdr:cNvPicPr>
      </xdr:nvPicPr>
      <xdr:blipFill>
        <a:blip xmlns:r="http://schemas.openxmlformats.org/officeDocument/2006/relationships" r:embed="rId2"/>
        <a:stretch>
          <a:fillRect/>
        </a:stretch>
      </xdr:blipFill>
      <xdr:spPr>
        <a:xfrm>
          <a:off x="742950" y="6677025"/>
          <a:ext cx="6017274" cy="3529890"/>
        </a:xfrm>
        <a:prstGeom prst="rect">
          <a:avLst/>
        </a:prstGeom>
      </xdr:spPr>
    </xdr:pic>
    <xdr:clientData/>
  </xdr:twoCellAnchor>
  <xdr:twoCellAnchor editAs="oneCell">
    <xdr:from>
      <xdr:col>6</xdr:col>
      <xdr:colOff>0</xdr:colOff>
      <xdr:row>41</xdr:row>
      <xdr:rowOff>0</xdr:rowOff>
    </xdr:from>
    <xdr:to>
      <xdr:col>7</xdr:col>
      <xdr:colOff>182575</xdr:colOff>
      <xdr:row>43</xdr:row>
      <xdr:rowOff>93769</xdr:rowOff>
    </xdr:to>
    <xdr:pic>
      <xdr:nvPicPr>
        <xdr:cNvPr id="6" name="Imagem 5">
          <a:extLst>
            <a:ext uri="{FF2B5EF4-FFF2-40B4-BE49-F238E27FC236}">
              <a16:creationId xmlns:a16="http://schemas.microsoft.com/office/drawing/2014/main" xmlns="" id="{30B72FEE-F5AC-4BE2-9022-0FD4E13E93B6}"/>
            </a:ext>
          </a:extLst>
        </xdr:cNvPr>
        <xdr:cNvPicPr>
          <a:picLocks noChangeAspect="1"/>
        </xdr:cNvPicPr>
      </xdr:nvPicPr>
      <xdr:blipFill>
        <a:blip xmlns:r="http://schemas.openxmlformats.org/officeDocument/2006/relationships" r:embed="rId1"/>
        <a:stretch>
          <a:fillRect/>
        </a:stretch>
      </xdr:blipFill>
      <xdr:spPr>
        <a:xfrm>
          <a:off x="5905500" y="10287000"/>
          <a:ext cx="877900" cy="493819"/>
        </a:xfrm>
        <a:prstGeom prst="rect">
          <a:avLst/>
        </a:prstGeom>
      </xdr:spPr>
    </xdr:pic>
    <xdr:clientData/>
  </xdr:twoCellAnchor>
  <xdr:twoCellAnchor editAs="oneCell">
    <xdr:from>
      <xdr:col>0</xdr:col>
      <xdr:colOff>542925</xdr:colOff>
      <xdr:row>24</xdr:row>
      <xdr:rowOff>133350</xdr:rowOff>
    </xdr:from>
    <xdr:to>
      <xdr:col>6</xdr:col>
      <xdr:colOff>530874</xdr:colOff>
      <xdr:row>39</xdr:row>
      <xdr:rowOff>100890</xdr:rowOff>
    </xdr:to>
    <xdr:pic>
      <xdr:nvPicPr>
        <xdr:cNvPr id="7" name="Imagem 6">
          <a:extLst>
            <a:ext uri="{FF2B5EF4-FFF2-40B4-BE49-F238E27FC236}">
              <a16:creationId xmlns:a16="http://schemas.microsoft.com/office/drawing/2014/main" xmlns="" id="{B8E375F4-DDB3-4A7A-8DAA-D5D2E5B8276D}"/>
            </a:ext>
          </a:extLst>
        </xdr:cNvPr>
        <xdr:cNvPicPr>
          <a:picLocks noChangeAspect="1"/>
        </xdr:cNvPicPr>
      </xdr:nvPicPr>
      <xdr:blipFill>
        <a:blip xmlns:r="http://schemas.openxmlformats.org/officeDocument/2006/relationships" r:embed="rId3"/>
        <a:stretch>
          <a:fillRect/>
        </a:stretch>
      </xdr:blipFill>
      <xdr:spPr>
        <a:xfrm>
          <a:off x="542925" y="6457950"/>
          <a:ext cx="6017274" cy="3529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CCA66DEF-97DA-45B8-AE1B-FA4D82F8B082}"/>
            </a:ext>
          </a:extLst>
        </xdr:cNvPr>
        <xdr:cNvPicPr>
          <a:picLocks noChangeAspect="1"/>
        </xdr:cNvPicPr>
      </xdr:nvPicPr>
      <xdr:blipFill>
        <a:blip xmlns:r="http://schemas.openxmlformats.org/officeDocument/2006/relationships" r:embed="rId1"/>
        <a:stretch>
          <a:fillRect/>
        </a:stretch>
      </xdr:blipFill>
      <xdr:spPr>
        <a:xfrm>
          <a:off x="5610225" y="10525125"/>
          <a:ext cx="877900" cy="493819"/>
        </a:xfrm>
        <a:prstGeom prst="rect">
          <a:avLst/>
        </a:prstGeom>
      </xdr:spPr>
    </xdr:pic>
    <xdr:clientData/>
  </xdr:twoCellAnchor>
  <xdr:twoCellAnchor editAs="oneCell">
    <xdr:from>
      <xdr:col>1</xdr:col>
      <xdr:colOff>533399</xdr:colOff>
      <xdr:row>39</xdr:row>
      <xdr:rowOff>38100</xdr:rowOff>
    </xdr:from>
    <xdr:to>
      <xdr:col>5</xdr:col>
      <xdr:colOff>409574</xdr:colOff>
      <xdr:row>52</xdr:row>
      <xdr:rowOff>178836</xdr:rowOff>
    </xdr:to>
    <xdr:pic>
      <xdr:nvPicPr>
        <xdr:cNvPr id="3" name="Imagem 2">
          <a:extLst>
            <a:ext uri="{FF2B5EF4-FFF2-40B4-BE49-F238E27FC236}">
              <a16:creationId xmlns:a16="http://schemas.microsoft.com/office/drawing/2014/main" xmlns="" id="{41100E6F-CC82-4D2B-987E-1795E509B051}"/>
            </a:ext>
          </a:extLst>
        </xdr:cNvPr>
        <xdr:cNvPicPr>
          <a:picLocks noChangeAspect="1"/>
        </xdr:cNvPicPr>
      </xdr:nvPicPr>
      <xdr:blipFill>
        <a:blip xmlns:r="http://schemas.openxmlformats.org/officeDocument/2006/relationships" r:embed="rId2"/>
        <a:stretch>
          <a:fillRect/>
        </a:stretch>
      </xdr:blipFill>
      <xdr:spPr>
        <a:xfrm>
          <a:off x="1352549" y="7448550"/>
          <a:ext cx="4105275" cy="27410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a16="http://schemas.microsoft.com/office/drawing/2014/main" xmlns="" id="{FF971174-654E-4A7A-B943-46AD40B0D4FB}"/>
            </a:ext>
          </a:extLst>
        </xdr:cNvPr>
        <xdr:cNvPicPr>
          <a:picLocks noChangeAspect="1"/>
        </xdr:cNvPicPr>
      </xdr:nvPicPr>
      <xdr:blipFill>
        <a:blip xmlns:r="http://schemas.openxmlformats.org/officeDocument/2006/relationships" r:embed="rId1"/>
        <a:stretch>
          <a:fillRect/>
        </a:stretch>
      </xdr:blipFill>
      <xdr:spPr>
        <a:xfrm>
          <a:off x="5610225" y="9972675"/>
          <a:ext cx="877900" cy="493819"/>
        </a:xfrm>
        <a:prstGeom prst="rect">
          <a:avLst/>
        </a:prstGeom>
      </xdr:spPr>
    </xdr:pic>
    <xdr:clientData/>
  </xdr:twoCellAnchor>
  <xdr:twoCellAnchor editAs="oneCell">
    <xdr:from>
      <xdr:col>1</xdr:col>
      <xdr:colOff>171449</xdr:colOff>
      <xdr:row>39</xdr:row>
      <xdr:rowOff>33822</xdr:rowOff>
    </xdr:from>
    <xdr:to>
      <xdr:col>5</xdr:col>
      <xdr:colOff>171450</xdr:colOff>
      <xdr:row>52</xdr:row>
      <xdr:rowOff>183068</xdr:rowOff>
    </xdr:to>
    <xdr:pic>
      <xdr:nvPicPr>
        <xdr:cNvPr id="3" name="Imagem 2">
          <a:extLst>
            <a:ext uri="{FF2B5EF4-FFF2-40B4-BE49-F238E27FC236}">
              <a16:creationId xmlns:a16="http://schemas.microsoft.com/office/drawing/2014/main" xmlns="" id="{F702C260-AC5F-45EA-A142-4C5C00F6AEFA}"/>
            </a:ext>
          </a:extLst>
        </xdr:cNvPr>
        <xdr:cNvPicPr>
          <a:picLocks noChangeAspect="1"/>
        </xdr:cNvPicPr>
      </xdr:nvPicPr>
      <xdr:blipFill>
        <a:blip xmlns:r="http://schemas.openxmlformats.org/officeDocument/2006/relationships" r:embed="rId2"/>
        <a:stretch>
          <a:fillRect/>
        </a:stretch>
      </xdr:blipFill>
      <xdr:spPr>
        <a:xfrm>
          <a:off x="990599" y="7358547"/>
          <a:ext cx="4229101" cy="27495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47</xdr:row>
      <xdr:rowOff>66675</xdr:rowOff>
    </xdr:from>
    <xdr:to>
      <xdr:col>7</xdr:col>
      <xdr:colOff>96850</xdr:colOff>
      <xdr:row>49</xdr:row>
      <xdr:rowOff>169969</xdr:rowOff>
    </xdr:to>
    <xdr:pic>
      <xdr:nvPicPr>
        <xdr:cNvPr id="2" name="Imagem 1">
          <a:extLst>
            <a:ext uri="{FF2B5EF4-FFF2-40B4-BE49-F238E27FC236}">
              <a16:creationId xmlns:a16="http://schemas.microsoft.com/office/drawing/2014/main" xmlns="" id="{B006F214-9CFF-43D4-8E0C-10D281922A82}"/>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723900</xdr:colOff>
      <xdr:row>25</xdr:row>
      <xdr:rowOff>95250</xdr:rowOff>
    </xdr:from>
    <xdr:to>
      <xdr:col>5</xdr:col>
      <xdr:colOff>389936</xdr:colOff>
      <xdr:row>43</xdr:row>
      <xdr:rowOff>132901</xdr:rowOff>
    </xdr:to>
    <xdr:pic>
      <xdr:nvPicPr>
        <xdr:cNvPr id="4" name="Imagem 3">
          <a:extLst>
            <a:ext uri="{FF2B5EF4-FFF2-40B4-BE49-F238E27FC236}">
              <a16:creationId xmlns:a16="http://schemas.microsoft.com/office/drawing/2014/main" xmlns="" id="{30556130-CA78-4D26-8663-1B667CE20A66}"/>
            </a:ext>
          </a:extLst>
        </xdr:cNvPr>
        <xdr:cNvPicPr>
          <a:picLocks noChangeAspect="1"/>
        </xdr:cNvPicPr>
      </xdr:nvPicPr>
      <xdr:blipFill>
        <a:blip xmlns:r="http://schemas.openxmlformats.org/officeDocument/2006/relationships" r:embed="rId2"/>
        <a:stretch>
          <a:fillRect/>
        </a:stretch>
      </xdr:blipFill>
      <xdr:spPr>
        <a:xfrm>
          <a:off x="723900" y="4848225"/>
          <a:ext cx="4714286" cy="35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561975</xdr:colOff>
      <xdr:row>47</xdr:row>
      <xdr:rowOff>66675</xdr:rowOff>
    </xdr:from>
    <xdr:to>
      <xdr:col>7</xdr:col>
      <xdr:colOff>96850</xdr:colOff>
      <xdr:row>49</xdr:row>
      <xdr:rowOff>169969</xdr:rowOff>
    </xdr:to>
    <xdr:pic>
      <xdr:nvPicPr>
        <xdr:cNvPr id="2" name="Imagem 1">
          <a:extLst>
            <a:ext uri="{FF2B5EF4-FFF2-40B4-BE49-F238E27FC236}">
              <a16:creationId xmlns:a16="http://schemas.microsoft.com/office/drawing/2014/main" xmlns="" id="{66D9A1C1-1ECA-4772-9924-44D507DE7823}"/>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666750</xdr:colOff>
      <xdr:row>21</xdr:row>
      <xdr:rowOff>95250</xdr:rowOff>
    </xdr:from>
    <xdr:to>
      <xdr:col>5</xdr:col>
      <xdr:colOff>485167</xdr:colOff>
      <xdr:row>41</xdr:row>
      <xdr:rowOff>113808</xdr:rowOff>
    </xdr:to>
    <xdr:pic>
      <xdr:nvPicPr>
        <xdr:cNvPr id="5" name="Imagem 4">
          <a:extLst>
            <a:ext uri="{FF2B5EF4-FFF2-40B4-BE49-F238E27FC236}">
              <a16:creationId xmlns:a16="http://schemas.microsoft.com/office/drawing/2014/main" xmlns="" id="{35157551-FE28-47AA-9852-A68E18AE8C69}"/>
            </a:ext>
          </a:extLst>
        </xdr:cNvPr>
        <xdr:cNvPicPr>
          <a:picLocks noChangeAspect="1"/>
        </xdr:cNvPicPr>
      </xdr:nvPicPr>
      <xdr:blipFill>
        <a:blip xmlns:r="http://schemas.openxmlformats.org/officeDocument/2006/relationships" r:embed="rId2"/>
        <a:stretch>
          <a:fillRect/>
        </a:stretch>
      </xdr:blipFill>
      <xdr:spPr>
        <a:xfrm>
          <a:off x="666750" y="3924300"/>
          <a:ext cx="4866667" cy="3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00%20Obras%20Pascoal%202021%202022\35%20-%20MVP%20-%20TCE\Medi&#231;&#245;es\BM05\Memorias%20de%20calculo%20&#193;REAS%20BM05%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7%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s>
    <sheetDataSet>
      <sheetData sheetId="0">
        <row r="18">
          <cell r="K18">
            <v>292.00880000000001</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4">
          <cell r="M4">
            <v>13.23</v>
          </cell>
        </row>
        <row r="19">
          <cell r="K19">
            <v>158.72</v>
          </cell>
        </row>
        <row r="20">
          <cell r="K20">
            <v>77.38</v>
          </cell>
        </row>
        <row r="21">
          <cell r="L21">
            <v>20.16</v>
          </cell>
        </row>
        <row r="22">
          <cell r="K22">
            <v>288.44</v>
          </cell>
        </row>
        <row r="32">
          <cell r="K32">
            <v>124.91</v>
          </cell>
        </row>
      </sheetData>
      <sheetData sheetId="1">
        <row r="48">
          <cell r="C48">
            <v>292.00880000000001</v>
          </cell>
        </row>
      </sheetData>
      <sheetData sheetId="2">
        <row r="7">
          <cell r="D7">
            <v>73.510000000000005</v>
          </cell>
        </row>
        <row r="13">
          <cell r="C13">
            <v>20.16</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V21"/>
  <sheetViews>
    <sheetView showGridLines="0" tabSelected="1" view="pageBreakPreview" zoomScale="66" zoomScaleSheetLayoutView="66" workbookViewId="0">
      <selection activeCell="N12" sqref="N12"/>
    </sheetView>
  </sheetViews>
  <sheetFormatPr defaultRowHeight="16.5"/>
  <cols>
    <col min="1" max="1" width="5" style="2"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7" style="7" bestFit="1" customWidth="1"/>
    <col min="11" max="11" width="11.140625" style="7" bestFit="1" customWidth="1"/>
    <col min="12" max="12" width="20.140625" style="2" bestFit="1" customWidth="1"/>
    <col min="13" max="13" width="10.140625" style="2" bestFit="1" customWidth="1"/>
    <col min="14" max="14" width="13.140625" style="2" customWidth="1"/>
    <col min="15" max="20" width="9.140625" style="2" customWidth="1"/>
    <col min="21" max="21" width="13.28515625" style="2" customWidth="1"/>
    <col min="22" max="22" width="17.7109375" style="2" customWidth="1"/>
    <col min="23" max="186" width="8.85546875" style="2"/>
    <col min="187" max="187" width="11.85546875" style="2" customWidth="1"/>
    <col min="188" max="188" width="49.7109375" style="2" customWidth="1"/>
    <col min="189" max="189" width="9.85546875" style="2" customWidth="1"/>
    <col min="190" max="190" width="15.140625" style="2" customWidth="1"/>
    <col min="191" max="194" width="0" style="2" hidden="1" customWidth="1"/>
    <col min="195" max="195" width="14.28515625" style="2" bestFit="1" customWidth="1"/>
    <col min="196" max="196" width="15.5703125" style="2" bestFit="1" customWidth="1"/>
    <col min="197" max="197" width="19.42578125" style="2" bestFit="1" customWidth="1"/>
    <col min="198" max="198" width="15.85546875" style="2" bestFit="1" customWidth="1"/>
    <col min="199" max="199" width="0" style="2" hidden="1" customWidth="1"/>
    <col min="200" max="200" width="13.28515625" style="2" bestFit="1" customWidth="1"/>
    <col min="201" max="442" width="8.85546875" style="2"/>
    <col min="443" max="443" width="11.85546875" style="2" customWidth="1"/>
    <col min="444" max="444" width="49.7109375" style="2" customWidth="1"/>
    <col min="445" max="445" width="9.85546875" style="2" customWidth="1"/>
    <col min="446" max="446" width="15.140625" style="2" customWidth="1"/>
    <col min="447" max="450" width="0" style="2" hidden="1" customWidth="1"/>
    <col min="451" max="451" width="14.28515625" style="2" bestFit="1" customWidth="1"/>
    <col min="452" max="452" width="15.5703125" style="2" bestFit="1" customWidth="1"/>
    <col min="453" max="453" width="19.42578125" style="2" bestFit="1" customWidth="1"/>
    <col min="454" max="454" width="15.85546875" style="2" bestFit="1" customWidth="1"/>
    <col min="455" max="455" width="0" style="2" hidden="1" customWidth="1"/>
    <col min="456" max="456" width="13.28515625" style="2" bestFit="1" customWidth="1"/>
    <col min="457" max="698" width="8.85546875" style="2"/>
    <col min="699" max="699" width="11.85546875" style="2" customWidth="1"/>
    <col min="700" max="700" width="49.7109375" style="2" customWidth="1"/>
    <col min="701" max="701" width="9.85546875" style="2" customWidth="1"/>
    <col min="702" max="702" width="15.140625" style="2" customWidth="1"/>
    <col min="703" max="706" width="0" style="2" hidden="1" customWidth="1"/>
    <col min="707" max="707" width="14.28515625" style="2" bestFit="1" customWidth="1"/>
    <col min="708" max="708" width="15.5703125" style="2" bestFit="1" customWidth="1"/>
    <col min="709" max="709" width="19.42578125" style="2" bestFit="1" customWidth="1"/>
    <col min="710" max="710" width="15.85546875" style="2" bestFit="1" customWidth="1"/>
    <col min="711" max="711" width="0" style="2" hidden="1" customWidth="1"/>
    <col min="712" max="712" width="13.28515625" style="2" bestFit="1" customWidth="1"/>
    <col min="713" max="954" width="8.85546875" style="2"/>
    <col min="955" max="955" width="11.85546875" style="2" customWidth="1"/>
    <col min="956" max="956" width="49.7109375" style="2" customWidth="1"/>
    <col min="957" max="957" width="9.85546875" style="2" customWidth="1"/>
    <col min="958" max="958" width="15.140625" style="2" customWidth="1"/>
    <col min="959" max="962" width="0" style="2" hidden="1" customWidth="1"/>
    <col min="963" max="963" width="14.28515625" style="2" bestFit="1" customWidth="1"/>
    <col min="964" max="964" width="15.5703125" style="2" bestFit="1" customWidth="1"/>
    <col min="965" max="965" width="19.42578125" style="2" bestFit="1" customWidth="1"/>
    <col min="966" max="966" width="15.85546875" style="2" bestFit="1" customWidth="1"/>
    <col min="967" max="967" width="0" style="2" hidden="1" customWidth="1"/>
    <col min="968" max="968" width="13.28515625" style="2" bestFit="1" customWidth="1"/>
    <col min="969" max="1210" width="8.85546875" style="2"/>
    <col min="1211" max="1211" width="11.85546875" style="2" customWidth="1"/>
    <col min="1212" max="1212" width="49.7109375" style="2" customWidth="1"/>
    <col min="1213" max="1213" width="9.85546875" style="2" customWidth="1"/>
    <col min="1214" max="1214" width="15.140625" style="2" customWidth="1"/>
    <col min="1215" max="1218" width="0" style="2" hidden="1" customWidth="1"/>
    <col min="1219" max="1219" width="14.28515625" style="2" bestFit="1" customWidth="1"/>
    <col min="1220" max="1220" width="15.5703125" style="2" bestFit="1" customWidth="1"/>
    <col min="1221" max="1221" width="19.42578125" style="2" bestFit="1" customWidth="1"/>
    <col min="1222" max="1222" width="15.85546875" style="2" bestFit="1" customWidth="1"/>
    <col min="1223" max="1223" width="0" style="2" hidden="1" customWidth="1"/>
    <col min="1224" max="1224" width="13.28515625" style="2" bestFit="1" customWidth="1"/>
    <col min="1225" max="1466" width="8.85546875" style="2"/>
    <col min="1467" max="1467" width="11.85546875" style="2" customWidth="1"/>
    <col min="1468" max="1468" width="49.7109375" style="2" customWidth="1"/>
    <col min="1469" max="1469" width="9.85546875" style="2" customWidth="1"/>
    <col min="1470" max="1470" width="15.140625" style="2" customWidth="1"/>
    <col min="1471" max="1474" width="0" style="2" hidden="1" customWidth="1"/>
    <col min="1475" max="1475" width="14.28515625" style="2" bestFit="1" customWidth="1"/>
    <col min="1476" max="1476" width="15.5703125" style="2" bestFit="1" customWidth="1"/>
    <col min="1477" max="1477" width="19.42578125" style="2" bestFit="1" customWidth="1"/>
    <col min="1478" max="1478" width="15.85546875" style="2" bestFit="1" customWidth="1"/>
    <col min="1479" max="1479" width="0" style="2" hidden="1" customWidth="1"/>
    <col min="1480" max="1480" width="13.28515625" style="2" bestFit="1" customWidth="1"/>
    <col min="1481" max="1722" width="8.85546875" style="2"/>
    <col min="1723" max="1723" width="11.85546875" style="2" customWidth="1"/>
    <col min="1724" max="1724" width="49.7109375" style="2" customWidth="1"/>
    <col min="1725" max="1725" width="9.85546875" style="2" customWidth="1"/>
    <col min="1726" max="1726" width="15.140625" style="2" customWidth="1"/>
    <col min="1727" max="1730" width="0" style="2" hidden="1" customWidth="1"/>
    <col min="1731" max="1731" width="14.28515625" style="2" bestFit="1" customWidth="1"/>
    <col min="1732" max="1732" width="15.5703125" style="2" bestFit="1" customWidth="1"/>
    <col min="1733" max="1733" width="19.42578125" style="2" bestFit="1" customWidth="1"/>
    <col min="1734" max="1734" width="15.85546875" style="2" bestFit="1" customWidth="1"/>
    <col min="1735" max="1735" width="0" style="2" hidden="1" customWidth="1"/>
    <col min="1736" max="1736" width="13.28515625" style="2" bestFit="1" customWidth="1"/>
    <col min="1737" max="1978" width="8.85546875" style="2"/>
    <col min="1979" max="1979" width="11.85546875" style="2" customWidth="1"/>
    <col min="1980" max="1980" width="49.7109375" style="2" customWidth="1"/>
    <col min="1981" max="1981" width="9.85546875" style="2" customWidth="1"/>
    <col min="1982" max="1982" width="15.140625" style="2" customWidth="1"/>
    <col min="1983" max="1986" width="0" style="2" hidden="1" customWidth="1"/>
    <col min="1987" max="1987" width="14.28515625" style="2" bestFit="1" customWidth="1"/>
    <col min="1988" max="1988" width="15.5703125" style="2" bestFit="1" customWidth="1"/>
    <col min="1989" max="1989" width="19.42578125" style="2" bestFit="1" customWidth="1"/>
    <col min="1990" max="1990" width="15.85546875" style="2" bestFit="1" customWidth="1"/>
    <col min="1991" max="1991" width="0" style="2" hidden="1" customWidth="1"/>
    <col min="1992" max="1992" width="13.28515625" style="2" bestFit="1" customWidth="1"/>
    <col min="1993" max="2234" width="8.85546875" style="2"/>
    <col min="2235" max="2235" width="11.85546875" style="2" customWidth="1"/>
    <col min="2236" max="2236" width="49.7109375" style="2" customWidth="1"/>
    <col min="2237" max="2237" width="9.85546875" style="2" customWidth="1"/>
    <col min="2238" max="2238" width="15.140625" style="2" customWidth="1"/>
    <col min="2239" max="2242" width="0" style="2" hidden="1" customWidth="1"/>
    <col min="2243" max="2243" width="14.28515625" style="2" bestFit="1" customWidth="1"/>
    <col min="2244" max="2244" width="15.5703125" style="2" bestFit="1" customWidth="1"/>
    <col min="2245" max="2245" width="19.42578125" style="2" bestFit="1" customWidth="1"/>
    <col min="2246" max="2246" width="15.85546875" style="2" bestFit="1" customWidth="1"/>
    <col min="2247" max="2247" width="0" style="2" hidden="1" customWidth="1"/>
    <col min="2248" max="2248" width="13.28515625" style="2" bestFit="1" customWidth="1"/>
    <col min="2249" max="2490" width="8.85546875" style="2"/>
    <col min="2491" max="2491" width="11.85546875" style="2" customWidth="1"/>
    <col min="2492" max="2492" width="49.7109375" style="2" customWidth="1"/>
    <col min="2493" max="2493" width="9.85546875" style="2" customWidth="1"/>
    <col min="2494" max="2494" width="15.140625" style="2" customWidth="1"/>
    <col min="2495" max="2498" width="0" style="2" hidden="1" customWidth="1"/>
    <col min="2499" max="2499" width="14.28515625" style="2" bestFit="1" customWidth="1"/>
    <col min="2500" max="2500" width="15.5703125" style="2" bestFit="1" customWidth="1"/>
    <col min="2501" max="2501" width="19.42578125" style="2" bestFit="1" customWidth="1"/>
    <col min="2502" max="2502" width="15.85546875" style="2" bestFit="1" customWidth="1"/>
    <col min="2503" max="2503" width="0" style="2" hidden="1" customWidth="1"/>
    <col min="2504" max="2504" width="13.28515625" style="2" bestFit="1" customWidth="1"/>
    <col min="2505" max="2746" width="8.85546875" style="2"/>
    <col min="2747" max="2747" width="11.85546875" style="2" customWidth="1"/>
    <col min="2748" max="2748" width="49.7109375" style="2" customWidth="1"/>
    <col min="2749" max="2749" width="9.85546875" style="2" customWidth="1"/>
    <col min="2750" max="2750" width="15.140625" style="2" customWidth="1"/>
    <col min="2751" max="2754" width="0" style="2" hidden="1" customWidth="1"/>
    <col min="2755" max="2755" width="14.28515625" style="2" bestFit="1" customWidth="1"/>
    <col min="2756" max="2756" width="15.5703125" style="2" bestFit="1" customWidth="1"/>
    <col min="2757" max="2757" width="19.42578125" style="2" bestFit="1" customWidth="1"/>
    <col min="2758" max="2758" width="15.85546875" style="2" bestFit="1" customWidth="1"/>
    <col min="2759" max="2759" width="0" style="2" hidden="1" customWidth="1"/>
    <col min="2760" max="2760" width="13.28515625" style="2" bestFit="1" customWidth="1"/>
    <col min="2761" max="3002" width="8.85546875" style="2"/>
    <col min="3003" max="3003" width="11.85546875" style="2" customWidth="1"/>
    <col min="3004" max="3004" width="49.7109375" style="2" customWidth="1"/>
    <col min="3005" max="3005" width="9.85546875" style="2" customWidth="1"/>
    <col min="3006" max="3006" width="15.140625" style="2" customWidth="1"/>
    <col min="3007" max="3010" width="0" style="2" hidden="1" customWidth="1"/>
    <col min="3011" max="3011" width="14.28515625" style="2" bestFit="1" customWidth="1"/>
    <col min="3012" max="3012" width="15.5703125" style="2" bestFit="1" customWidth="1"/>
    <col min="3013" max="3013" width="19.42578125" style="2" bestFit="1" customWidth="1"/>
    <col min="3014" max="3014" width="15.85546875" style="2" bestFit="1" customWidth="1"/>
    <col min="3015" max="3015" width="0" style="2" hidden="1" customWidth="1"/>
    <col min="3016" max="3016" width="13.28515625" style="2" bestFit="1" customWidth="1"/>
    <col min="3017" max="3258" width="8.85546875" style="2"/>
    <col min="3259" max="3259" width="11.85546875" style="2" customWidth="1"/>
    <col min="3260" max="3260" width="49.7109375" style="2" customWidth="1"/>
    <col min="3261" max="3261" width="9.85546875" style="2" customWidth="1"/>
    <col min="3262" max="3262" width="15.140625" style="2" customWidth="1"/>
    <col min="3263" max="3266" width="0" style="2" hidden="1" customWidth="1"/>
    <col min="3267" max="3267" width="14.28515625" style="2" bestFit="1" customWidth="1"/>
    <col min="3268" max="3268" width="15.5703125" style="2" bestFit="1" customWidth="1"/>
    <col min="3269" max="3269" width="19.42578125" style="2" bestFit="1" customWidth="1"/>
    <col min="3270" max="3270" width="15.85546875" style="2" bestFit="1" customWidth="1"/>
    <col min="3271" max="3271" width="0" style="2" hidden="1" customWidth="1"/>
    <col min="3272" max="3272" width="13.28515625" style="2" bestFit="1" customWidth="1"/>
    <col min="3273" max="3514" width="8.85546875" style="2"/>
    <col min="3515" max="3515" width="11.85546875" style="2" customWidth="1"/>
    <col min="3516" max="3516" width="49.7109375" style="2" customWidth="1"/>
    <col min="3517" max="3517" width="9.85546875" style="2" customWidth="1"/>
    <col min="3518" max="3518" width="15.140625" style="2" customWidth="1"/>
    <col min="3519" max="3522" width="0" style="2" hidden="1" customWidth="1"/>
    <col min="3523" max="3523" width="14.28515625" style="2" bestFit="1" customWidth="1"/>
    <col min="3524" max="3524" width="15.5703125" style="2" bestFit="1" customWidth="1"/>
    <col min="3525" max="3525" width="19.42578125" style="2" bestFit="1" customWidth="1"/>
    <col min="3526" max="3526" width="15.85546875" style="2" bestFit="1" customWidth="1"/>
    <col min="3527" max="3527" width="0" style="2" hidden="1" customWidth="1"/>
    <col min="3528" max="3528" width="13.28515625" style="2" bestFit="1" customWidth="1"/>
    <col min="3529" max="3770" width="8.85546875" style="2"/>
    <col min="3771" max="3771" width="11.85546875" style="2" customWidth="1"/>
    <col min="3772" max="3772" width="49.7109375" style="2" customWidth="1"/>
    <col min="3773" max="3773" width="9.85546875" style="2" customWidth="1"/>
    <col min="3774" max="3774" width="15.140625" style="2" customWidth="1"/>
    <col min="3775" max="3778" width="0" style="2" hidden="1" customWidth="1"/>
    <col min="3779" max="3779" width="14.28515625" style="2" bestFit="1" customWidth="1"/>
    <col min="3780" max="3780" width="15.5703125" style="2" bestFit="1" customWidth="1"/>
    <col min="3781" max="3781" width="19.42578125" style="2" bestFit="1" customWidth="1"/>
    <col min="3782" max="3782" width="15.85546875" style="2" bestFit="1" customWidth="1"/>
    <col min="3783" max="3783" width="0" style="2" hidden="1" customWidth="1"/>
    <col min="3784" max="3784" width="13.28515625" style="2" bestFit="1" customWidth="1"/>
    <col min="3785" max="4026" width="8.85546875" style="2"/>
    <col min="4027" max="4027" width="11.85546875" style="2" customWidth="1"/>
    <col min="4028" max="4028" width="49.7109375" style="2" customWidth="1"/>
    <col min="4029" max="4029" width="9.85546875" style="2" customWidth="1"/>
    <col min="4030" max="4030" width="15.140625" style="2" customWidth="1"/>
    <col min="4031" max="4034" width="0" style="2" hidden="1" customWidth="1"/>
    <col min="4035" max="4035" width="14.28515625" style="2" bestFit="1" customWidth="1"/>
    <col min="4036" max="4036" width="15.5703125" style="2" bestFit="1" customWidth="1"/>
    <col min="4037" max="4037" width="19.42578125" style="2" bestFit="1" customWidth="1"/>
    <col min="4038" max="4038" width="15.85546875" style="2" bestFit="1" customWidth="1"/>
    <col min="4039" max="4039" width="0" style="2" hidden="1" customWidth="1"/>
    <col min="4040" max="4040" width="13.28515625" style="2" bestFit="1" customWidth="1"/>
    <col min="4041" max="4282" width="8.85546875" style="2"/>
    <col min="4283" max="4283" width="11.85546875" style="2" customWidth="1"/>
    <col min="4284" max="4284" width="49.7109375" style="2" customWidth="1"/>
    <col min="4285" max="4285" width="9.85546875" style="2" customWidth="1"/>
    <col min="4286" max="4286" width="15.140625" style="2" customWidth="1"/>
    <col min="4287" max="4290" width="0" style="2" hidden="1" customWidth="1"/>
    <col min="4291" max="4291" width="14.28515625" style="2" bestFit="1" customWidth="1"/>
    <col min="4292" max="4292" width="15.5703125" style="2" bestFit="1" customWidth="1"/>
    <col min="4293" max="4293" width="19.42578125" style="2" bestFit="1" customWidth="1"/>
    <col min="4294" max="4294" width="15.85546875" style="2" bestFit="1" customWidth="1"/>
    <col min="4295" max="4295" width="0" style="2" hidden="1" customWidth="1"/>
    <col min="4296" max="4296" width="13.28515625" style="2" bestFit="1" customWidth="1"/>
    <col min="4297" max="4538" width="8.85546875" style="2"/>
    <col min="4539" max="4539" width="11.85546875" style="2" customWidth="1"/>
    <col min="4540" max="4540" width="49.7109375" style="2" customWidth="1"/>
    <col min="4541" max="4541" width="9.85546875" style="2" customWidth="1"/>
    <col min="4542" max="4542" width="15.140625" style="2" customWidth="1"/>
    <col min="4543" max="4546" width="0" style="2" hidden="1" customWidth="1"/>
    <col min="4547" max="4547" width="14.28515625" style="2" bestFit="1" customWidth="1"/>
    <col min="4548" max="4548" width="15.5703125" style="2" bestFit="1" customWidth="1"/>
    <col min="4549" max="4549" width="19.42578125" style="2" bestFit="1" customWidth="1"/>
    <col min="4550" max="4550" width="15.85546875" style="2" bestFit="1" customWidth="1"/>
    <col min="4551" max="4551" width="0" style="2" hidden="1" customWidth="1"/>
    <col min="4552" max="4552" width="13.28515625" style="2" bestFit="1" customWidth="1"/>
    <col min="4553" max="4794" width="8.85546875" style="2"/>
    <col min="4795" max="4795" width="11.85546875" style="2" customWidth="1"/>
    <col min="4796" max="4796" width="49.7109375" style="2" customWidth="1"/>
    <col min="4797" max="4797" width="9.85546875" style="2" customWidth="1"/>
    <col min="4798" max="4798" width="15.140625" style="2" customWidth="1"/>
    <col min="4799" max="4802" width="0" style="2" hidden="1" customWidth="1"/>
    <col min="4803" max="4803" width="14.28515625" style="2" bestFit="1" customWidth="1"/>
    <col min="4804" max="4804" width="15.5703125" style="2" bestFit="1" customWidth="1"/>
    <col min="4805" max="4805" width="19.42578125" style="2" bestFit="1" customWidth="1"/>
    <col min="4806" max="4806" width="15.85546875" style="2" bestFit="1" customWidth="1"/>
    <col min="4807" max="4807" width="0" style="2" hidden="1" customWidth="1"/>
    <col min="4808" max="4808" width="13.28515625" style="2" bestFit="1" customWidth="1"/>
    <col min="4809" max="5050" width="8.85546875" style="2"/>
    <col min="5051" max="5051" width="11.85546875" style="2" customWidth="1"/>
    <col min="5052" max="5052" width="49.7109375" style="2" customWidth="1"/>
    <col min="5053" max="5053" width="9.85546875" style="2" customWidth="1"/>
    <col min="5054" max="5054" width="15.140625" style="2" customWidth="1"/>
    <col min="5055" max="5058" width="0" style="2" hidden="1" customWidth="1"/>
    <col min="5059" max="5059" width="14.28515625" style="2" bestFit="1" customWidth="1"/>
    <col min="5060" max="5060" width="15.5703125" style="2" bestFit="1" customWidth="1"/>
    <col min="5061" max="5061" width="19.42578125" style="2" bestFit="1" customWidth="1"/>
    <col min="5062" max="5062" width="15.85546875" style="2" bestFit="1" customWidth="1"/>
    <col min="5063" max="5063" width="0" style="2" hidden="1" customWidth="1"/>
    <col min="5064" max="5064" width="13.28515625" style="2" bestFit="1" customWidth="1"/>
    <col min="5065" max="5306" width="8.85546875" style="2"/>
    <col min="5307" max="5307" width="11.85546875" style="2" customWidth="1"/>
    <col min="5308" max="5308" width="49.7109375" style="2" customWidth="1"/>
    <col min="5309" max="5309" width="9.85546875" style="2" customWidth="1"/>
    <col min="5310" max="5310" width="15.140625" style="2" customWidth="1"/>
    <col min="5311" max="5314" width="0" style="2" hidden="1" customWidth="1"/>
    <col min="5315" max="5315" width="14.28515625" style="2" bestFit="1" customWidth="1"/>
    <col min="5316" max="5316" width="15.5703125" style="2" bestFit="1" customWidth="1"/>
    <col min="5317" max="5317" width="19.42578125" style="2" bestFit="1" customWidth="1"/>
    <col min="5318" max="5318" width="15.85546875" style="2" bestFit="1" customWidth="1"/>
    <col min="5319" max="5319" width="0" style="2" hidden="1" customWidth="1"/>
    <col min="5320" max="5320" width="13.28515625" style="2" bestFit="1" customWidth="1"/>
    <col min="5321" max="5562" width="8.85546875" style="2"/>
    <col min="5563" max="5563" width="11.85546875" style="2" customWidth="1"/>
    <col min="5564" max="5564" width="49.7109375" style="2" customWidth="1"/>
    <col min="5565" max="5565" width="9.85546875" style="2" customWidth="1"/>
    <col min="5566" max="5566" width="15.140625" style="2" customWidth="1"/>
    <col min="5567" max="5570" width="0" style="2" hidden="1" customWidth="1"/>
    <col min="5571" max="5571" width="14.28515625" style="2" bestFit="1" customWidth="1"/>
    <col min="5572" max="5572" width="15.5703125" style="2" bestFit="1" customWidth="1"/>
    <col min="5573" max="5573" width="19.42578125" style="2" bestFit="1" customWidth="1"/>
    <col min="5574" max="5574" width="15.85546875" style="2" bestFit="1" customWidth="1"/>
    <col min="5575" max="5575" width="0" style="2" hidden="1" customWidth="1"/>
    <col min="5576" max="5576" width="13.28515625" style="2" bestFit="1" customWidth="1"/>
    <col min="5577" max="5818" width="8.85546875" style="2"/>
    <col min="5819" max="5819" width="11.85546875" style="2" customWidth="1"/>
    <col min="5820" max="5820" width="49.7109375" style="2" customWidth="1"/>
    <col min="5821" max="5821" width="9.85546875" style="2" customWidth="1"/>
    <col min="5822" max="5822" width="15.140625" style="2" customWidth="1"/>
    <col min="5823" max="5826" width="0" style="2" hidden="1" customWidth="1"/>
    <col min="5827" max="5827" width="14.28515625" style="2" bestFit="1" customWidth="1"/>
    <col min="5828" max="5828" width="15.5703125" style="2" bestFit="1" customWidth="1"/>
    <col min="5829" max="5829" width="19.42578125" style="2" bestFit="1" customWidth="1"/>
    <col min="5830" max="5830" width="15.85546875" style="2" bestFit="1" customWidth="1"/>
    <col min="5831" max="5831" width="0" style="2" hidden="1" customWidth="1"/>
    <col min="5832" max="5832" width="13.28515625" style="2" bestFit="1" customWidth="1"/>
    <col min="5833" max="6074" width="8.85546875" style="2"/>
    <col min="6075" max="6075" width="11.85546875" style="2" customWidth="1"/>
    <col min="6076" max="6076" width="49.7109375" style="2" customWidth="1"/>
    <col min="6077" max="6077" width="9.85546875" style="2" customWidth="1"/>
    <col min="6078" max="6078" width="15.140625" style="2" customWidth="1"/>
    <col min="6079" max="6082" width="0" style="2" hidden="1" customWidth="1"/>
    <col min="6083" max="6083" width="14.28515625" style="2" bestFit="1" customWidth="1"/>
    <col min="6084" max="6084" width="15.5703125" style="2" bestFit="1" customWidth="1"/>
    <col min="6085" max="6085" width="19.42578125" style="2" bestFit="1" customWidth="1"/>
    <col min="6086" max="6086" width="15.85546875" style="2" bestFit="1" customWidth="1"/>
    <col min="6087" max="6087" width="0" style="2" hidden="1" customWidth="1"/>
    <col min="6088" max="6088" width="13.28515625" style="2" bestFit="1" customWidth="1"/>
    <col min="6089" max="6330" width="8.85546875" style="2"/>
    <col min="6331" max="6331" width="11.85546875" style="2" customWidth="1"/>
    <col min="6332" max="6332" width="49.7109375" style="2" customWidth="1"/>
    <col min="6333" max="6333" width="9.85546875" style="2" customWidth="1"/>
    <col min="6334" max="6334" width="15.140625" style="2" customWidth="1"/>
    <col min="6335" max="6338" width="0" style="2" hidden="1" customWidth="1"/>
    <col min="6339" max="6339" width="14.28515625" style="2" bestFit="1" customWidth="1"/>
    <col min="6340" max="6340" width="15.5703125" style="2" bestFit="1" customWidth="1"/>
    <col min="6341" max="6341" width="19.42578125" style="2" bestFit="1" customWidth="1"/>
    <col min="6342" max="6342" width="15.85546875" style="2" bestFit="1" customWidth="1"/>
    <col min="6343" max="6343" width="0" style="2" hidden="1" customWidth="1"/>
    <col min="6344" max="6344" width="13.28515625" style="2" bestFit="1" customWidth="1"/>
    <col min="6345" max="6586" width="8.85546875" style="2"/>
    <col min="6587" max="6587" width="11.85546875" style="2" customWidth="1"/>
    <col min="6588" max="6588" width="49.7109375" style="2" customWidth="1"/>
    <col min="6589" max="6589" width="9.85546875" style="2" customWidth="1"/>
    <col min="6590" max="6590" width="15.140625" style="2" customWidth="1"/>
    <col min="6591" max="6594" width="0" style="2" hidden="1" customWidth="1"/>
    <col min="6595" max="6595" width="14.28515625" style="2" bestFit="1" customWidth="1"/>
    <col min="6596" max="6596" width="15.5703125" style="2" bestFit="1" customWidth="1"/>
    <col min="6597" max="6597" width="19.42578125" style="2" bestFit="1" customWidth="1"/>
    <col min="6598" max="6598" width="15.85546875" style="2" bestFit="1" customWidth="1"/>
    <col min="6599" max="6599" width="0" style="2" hidden="1" customWidth="1"/>
    <col min="6600" max="6600" width="13.28515625" style="2" bestFit="1" customWidth="1"/>
    <col min="6601" max="6842" width="8.85546875" style="2"/>
    <col min="6843" max="6843" width="11.85546875" style="2" customWidth="1"/>
    <col min="6844" max="6844" width="49.7109375" style="2" customWidth="1"/>
    <col min="6845" max="6845" width="9.85546875" style="2" customWidth="1"/>
    <col min="6846" max="6846" width="15.140625" style="2" customWidth="1"/>
    <col min="6847" max="6850" width="0" style="2" hidden="1" customWidth="1"/>
    <col min="6851" max="6851" width="14.28515625" style="2" bestFit="1" customWidth="1"/>
    <col min="6852" max="6852" width="15.5703125" style="2" bestFit="1" customWidth="1"/>
    <col min="6853" max="6853" width="19.42578125" style="2" bestFit="1" customWidth="1"/>
    <col min="6854" max="6854" width="15.85546875" style="2" bestFit="1" customWidth="1"/>
    <col min="6855" max="6855" width="0" style="2" hidden="1" customWidth="1"/>
    <col min="6856" max="6856" width="13.28515625" style="2" bestFit="1" customWidth="1"/>
    <col min="6857" max="7098" width="8.85546875" style="2"/>
    <col min="7099" max="7099" width="11.85546875" style="2" customWidth="1"/>
    <col min="7100" max="7100" width="49.7109375" style="2" customWidth="1"/>
    <col min="7101" max="7101" width="9.85546875" style="2" customWidth="1"/>
    <col min="7102" max="7102" width="15.140625" style="2" customWidth="1"/>
    <col min="7103" max="7106" width="0" style="2" hidden="1" customWidth="1"/>
    <col min="7107" max="7107" width="14.28515625" style="2" bestFit="1" customWidth="1"/>
    <col min="7108" max="7108" width="15.5703125" style="2" bestFit="1" customWidth="1"/>
    <col min="7109" max="7109" width="19.42578125" style="2" bestFit="1" customWidth="1"/>
    <col min="7110" max="7110" width="15.85546875" style="2" bestFit="1" customWidth="1"/>
    <col min="7111" max="7111" width="0" style="2" hidden="1" customWidth="1"/>
    <col min="7112" max="7112" width="13.28515625" style="2" bestFit="1" customWidth="1"/>
    <col min="7113" max="7354" width="8.85546875" style="2"/>
    <col min="7355" max="7355" width="11.85546875" style="2" customWidth="1"/>
    <col min="7356" max="7356" width="49.7109375" style="2" customWidth="1"/>
    <col min="7357" max="7357" width="9.85546875" style="2" customWidth="1"/>
    <col min="7358" max="7358" width="15.140625" style="2" customWidth="1"/>
    <col min="7359" max="7362" width="0" style="2" hidden="1" customWidth="1"/>
    <col min="7363" max="7363" width="14.28515625" style="2" bestFit="1" customWidth="1"/>
    <col min="7364" max="7364" width="15.5703125" style="2" bestFit="1" customWidth="1"/>
    <col min="7365" max="7365" width="19.42578125" style="2" bestFit="1" customWidth="1"/>
    <col min="7366" max="7366" width="15.85546875" style="2" bestFit="1" customWidth="1"/>
    <col min="7367" max="7367" width="0" style="2" hidden="1" customWidth="1"/>
    <col min="7368" max="7368" width="13.28515625" style="2" bestFit="1" customWidth="1"/>
    <col min="7369" max="7610" width="8.85546875" style="2"/>
    <col min="7611" max="7611" width="11.85546875" style="2" customWidth="1"/>
    <col min="7612" max="7612" width="49.7109375" style="2" customWidth="1"/>
    <col min="7613" max="7613" width="9.85546875" style="2" customWidth="1"/>
    <col min="7614" max="7614" width="15.140625" style="2" customWidth="1"/>
    <col min="7615" max="7618" width="0" style="2" hidden="1" customWidth="1"/>
    <col min="7619" max="7619" width="14.28515625" style="2" bestFit="1" customWidth="1"/>
    <col min="7620" max="7620" width="15.5703125" style="2" bestFit="1" customWidth="1"/>
    <col min="7621" max="7621" width="19.42578125" style="2" bestFit="1" customWidth="1"/>
    <col min="7622" max="7622" width="15.85546875" style="2" bestFit="1" customWidth="1"/>
    <col min="7623" max="7623" width="0" style="2" hidden="1" customWidth="1"/>
    <col min="7624" max="7624" width="13.28515625" style="2" bestFit="1" customWidth="1"/>
    <col min="7625" max="7866" width="8.85546875" style="2"/>
    <col min="7867" max="7867" width="11.85546875" style="2" customWidth="1"/>
    <col min="7868" max="7868" width="49.7109375" style="2" customWidth="1"/>
    <col min="7869" max="7869" width="9.85546875" style="2" customWidth="1"/>
    <col min="7870" max="7870" width="15.140625" style="2" customWidth="1"/>
    <col min="7871" max="7874" width="0" style="2" hidden="1" customWidth="1"/>
    <col min="7875" max="7875" width="14.28515625" style="2" bestFit="1" customWidth="1"/>
    <col min="7876" max="7876" width="15.5703125" style="2" bestFit="1" customWidth="1"/>
    <col min="7877" max="7877" width="19.42578125" style="2" bestFit="1" customWidth="1"/>
    <col min="7878" max="7878" width="15.85546875" style="2" bestFit="1" customWidth="1"/>
    <col min="7879" max="7879" width="0" style="2" hidden="1" customWidth="1"/>
    <col min="7880" max="7880" width="13.28515625" style="2" bestFit="1" customWidth="1"/>
    <col min="7881" max="8122" width="8.85546875" style="2"/>
    <col min="8123" max="8123" width="11.85546875" style="2" customWidth="1"/>
    <col min="8124" max="8124" width="49.7109375" style="2" customWidth="1"/>
    <col min="8125" max="8125" width="9.85546875" style="2" customWidth="1"/>
    <col min="8126" max="8126" width="15.140625" style="2" customWidth="1"/>
    <col min="8127" max="8130" width="0" style="2" hidden="1" customWidth="1"/>
    <col min="8131" max="8131" width="14.28515625" style="2" bestFit="1" customWidth="1"/>
    <col min="8132" max="8132" width="15.5703125" style="2" bestFit="1" customWidth="1"/>
    <col min="8133" max="8133" width="19.42578125" style="2" bestFit="1" customWidth="1"/>
    <col min="8134" max="8134" width="15.85546875" style="2" bestFit="1" customWidth="1"/>
    <col min="8135" max="8135" width="0" style="2" hidden="1" customWidth="1"/>
    <col min="8136" max="8136" width="13.28515625" style="2" bestFit="1" customWidth="1"/>
    <col min="8137" max="8378" width="8.85546875" style="2"/>
    <col min="8379" max="8379" width="11.85546875" style="2" customWidth="1"/>
    <col min="8380" max="8380" width="49.7109375" style="2" customWidth="1"/>
    <col min="8381" max="8381" width="9.85546875" style="2" customWidth="1"/>
    <col min="8382" max="8382" width="15.140625" style="2" customWidth="1"/>
    <col min="8383" max="8386" width="0" style="2" hidden="1" customWidth="1"/>
    <col min="8387" max="8387" width="14.28515625" style="2" bestFit="1" customWidth="1"/>
    <col min="8388" max="8388" width="15.5703125" style="2" bestFit="1" customWidth="1"/>
    <col min="8389" max="8389" width="19.42578125" style="2" bestFit="1" customWidth="1"/>
    <col min="8390" max="8390" width="15.85546875" style="2" bestFit="1" customWidth="1"/>
    <col min="8391" max="8391" width="0" style="2" hidden="1" customWidth="1"/>
    <col min="8392" max="8392" width="13.28515625" style="2" bestFit="1" customWidth="1"/>
    <col min="8393" max="8634" width="8.85546875" style="2"/>
    <col min="8635" max="8635" width="11.85546875" style="2" customWidth="1"/>
    <col min="8636" max="8636" width="49.7109375" style="2" customWidth="1"/>
    <col min="8637" max="8637" width="9.85546875" style="2" customWidth="1"/>
    <col min="8638" max="8638" width="15.140625" style="2" customWidth="1"/>
    <col min="8639" max="8642" width="0" style="2" hidden="1" customWidth="1"/>
    <col min="8643" max="8643" width="14.28515625" style="2" bestFit="1" customWidth="1"/>
    <col min="8644" max="8644" width="15.5703125" style="2" bestFit="1" customWidth="1"/>
    <col min="8645" max="8645" width="19.42578125" style="2" bestFit="1" customWidth="1"/>
    <col min="8646" max="8646" width="15.85546875" style="2" bestFit="1" customWidth="1"/>
    <col min="8647" max="8647" width="0" style="2" hidden="1" customWidth="1"/>
    <col min="8648" max="8648" width="13.28515625" style="2" bestFit="1" customWidth="1"/>
    <col min="8649" max="8890" width="8.85546875" style="2"/>
    <col min="8891" max="8891" width="11.85546875" style="2" customWidth="1"/>
    <col min="8892" max="8892" width="49.7109375" style="2" customWidth="1"/>
    <col min="8893" max="8893" width="9.85546875" style="2" customWidth="1"/>
    <col min="8894" max="8894" width="15.140625" style="2" customWidth="1"/>
    <col min="8895" max="8898" width="0" style="2" hidden="1" customWidth="1"/>
    <col min="8899" max="8899" width="14.28515625" style="2" bestFit="1" customWidth="1"/>
    <col min="8900" max="8900" width="15.5703125" style="2" bestFit="1" customWidth="1"/>
    <col min="8901" max="8901" width="19.42578125" style="2" bestFit="1" customWidth="1"/>
    <col min="8902" max="8902" width="15.85546875" style="2" bestFit="1" customWidth="1"/>
    <col min="8903" max="8903" width="0" style="2" hidden="1" customWidth="1"/>
    <col min="8904" max="8904" width="13.28515625" style="2" bestFit="1" customWidth="1"/>
    <col min="8905" max="9146" width="8.85546875" style="2"/>
    <col min="9147" max="9147" width="11.85546875" style="2" customWidth="1"/>
    <col min="9148" max="9148" width="49.7109375" style="2" customWidth="1"/>
    <col min="9149" max="9149" width="9.85546875" style="2" customWidth="1"/>
    <col min="9150" max="9150" width="15.140625" style="2" customWidth="1"/>
    <col min="9151" max="9154" width="0" style="2" hidden="1" customWidth="1"/>
    <col min="9155" max="9155" width="14.28515625" style="2" bestFit="1" customWidth="1"/>
    <col min="9156" max="9156" width="15.5703125" style="2" bestFit="1" customWidth="1"/>
    <col min="9157" max="9157" width="19.42578125" style="2" bestFit="1" customWidth="1"/>
    <col min="9158" max="9158" width="15.85546875" style="2" bestFit="1" customWidth="1"/>
    <col min="9159" max="9159" width="0" style="2" hidden="1" customWidth="1"/>
    <col min="9160" max="9160" width="13.28515625" style="2" bestFit="1" customWidth="1"/>
    <col min="9161" max="9402" width="8.85546875" style="2"/>
    <col min="9403" max="9403" width="11.85546875" style="2" customWidth="1"/>
    <col min="9404" max="9404" width="49.7109375" style="2" customWidth="1"/>
    <col min="9405" max="9405" width="9.85546875" style="2" customWidth="1"/>
    <col min="9406" max="9406" width="15.140625" style="2" customWidth="1"/>
    <col min="9407" max="9410" width="0" style="2" hidden="1" customWidth="1"/>
    <col min="9411" max="9411" width="14.28515625" style="2" bestFit="1" customWidth="1"/>
    <col min="9412" max="9412" width="15.5703125" style="2" bestFit="1" customWidth="1"/>
    <col min="9413" max="9413" width="19.42578125" style="2" bestFit="1" customWidth="1"/>
    <col min="9414" max="9414" width="15.85546875" style="2" bestFit="1" customWidth="1"/>
    <col min="9415" max="9415" width="0" style="2" hidden="1" customWidth="1"/>
    <col min="9416" max="9416" width="13.28515625" style="2" bestFit="1" customWidth="1"/>
    <col min="9417" max="9658" width="8.85546875" style="2"/>
    <col min="9659" max="9659" width="11.85546875" style="2" customWidth="1"/>
    <col min="9660" max="9660" width="49.7109375" style="2" customWidth="1"/>
    <col min="9661" max="9661" width="9.85546875" style="2" customWidth="1"/>
    <col min="9662" max="9662" width="15.140625" style="2" customWidth="1"/>
    <col min="9663" max="9666" width="0" style="2" hidden="1" customWidth="1"/>
    <col min="9667" max="9667" width="14.28515625" style="2" bestFit="1" customWidth="1"/>
    <col min="9668" max="9668" width="15.5703125" style="2" bestFit="1" customWidth="1"/>
    <col min="9669" max="9669" width="19.42578125" style="2" bestFit="1" customWidth="1"/>
    <col min="9670" max="9670" width="15.85546875" style="2" bestFit="1" customWidth="1"/>
    <col min="9671" max="9671" width="0" style="2" hidden="1" customWidth="1"/>
    <col min="9672" max="9672" width="13.28515625" style="2" bestFit="1" customWidth="1"/>
    <col min="9673" max="9914" width="8.85546875" style="2"/>
    <col min="9915" max="9915" width="11.85546875" style="2" customWidth="1"/>
    <col min="9916" max="9916" width="49.7109375" style="2" customWidth="1"/>
    <col min="9917" max="9917" width="9.85546875" style="2" customWidth="1"/>
    <col min="9918" max="9918" width="15.140625" style="2" customWidth="1"/>
    <col min="9919" max="9922" width="0" style="2" hidden="1" customWidth="1"/>
    <col min="9923" max="9923" width="14.28515625" style="2" bestFit="1" customWidth="1"/>
    <col min="9924" max="9924" width="15.5703125" style="2" bestFit="1" customWidth="1"/>
    <col min="9925" max="9925" width="19.42578125" style="2" bestFit="1" customWidth="1"/>
    <col min="9926" max="9926" width="15.85546875" style="2" bestFit="1" customWidth="1"/>
    <col min="9927" max="9927" width="0" style="2" hidden="1" customWidth="1"/>
    <col min="9928" max="9928" width="13.28515625" style="2" bestFit="1" customWidth="1"/>
    <col min="9929" max="10170" width="8.85546875" style="2"/>
    <col min="10171" max="10171" width="11.85546875" style="2" customWidth="1"/>
    <col min="10172" max="10172" width="49.7109375" style="2" customWidth="1"/>
    <col min="10173" max="10173" width="9.85546875" style="2" customWidth="1"/>
    <col min="10174" max="10174" width="15.140625" style="2" customWidth="1"/>
    <col min="10175" max="10178" width="0" style="2" hidden="1" customWidth="1"/>
    <col min="10179" max="10179" width="14.28515625" style="2" bestFit="1" customWidth="1"/>
    <col min="10180" max="10180" width="15.5703125" style="2" bestFit="1" customWidth="1"/>
    <col min="10181" max="10181" width="19.42578125" style="2" bestFit="1" customWidth="1"/>
    <col min="10182" max="10182" width="15.85546875" style="2" bestFit="1" customWidth="1"/>
    <col min="10183" max="10183" width="0" style="2" hidden="1" customWidth="1"/>
    <col min="10184" max="10184" width="13.28515625" style="2" bestFit="1" customWidth="1"/>
    <col min="10185" max="10426" width="8.85546875" style="2"/>
    <col min="10427" max="10427" width="11.85546875" style="2" customWidth="1"/>
    <col min="10428" max="10428" width="49.7109375" style="2" customWidth="1"/>
    <col min="10429" max="10429" width="9.85546875" style="2" customWidth="1"/>
    <col min="10430" max="10430" width="15.140625" style="2" customWidth="1"/>
    <col min="10431" max="10434" width="0" style="2" hidden="1" customWidth="1"/>
    <col min="10435" max="10435" width="14.28515625" style="2" bestFit="1" customWidth="1"/>
    <col min="10436" max="10436" width="15.5703125" style="2" bestFit="1" customWidth="1"/>
    <col min="10437" max="10437" width="19.42578125" style="2" bestFit="1" customWidth="1"/>
    <col min="10438" max="10438" width="15.85546875" style="2" bestFit="1" customWidth="1"/>
    <col min="10439" max="10439" width="0" style="2" hidden="1" customWidth="1"/>
    <col min="10440" max="10440" width="13.28515625" style="2" bestFit="1" customWidth="1"/>
    <col min="10441" max="10682" width="8.85546875" style="2"/>
    <col min="10683" max="10683" width="11.85546875" style="2" customWidth="1"/>
    <col min="10684" max="10684" width="49.7109375" style="2" customWidth="1"/>
    <col min="10685" max="10685" width="9.85546875" style="2" customWidth="1"/>
    <col min="10686" max="10686" width="15.140625" style="2" customWidth="1"/>
    <col min="10687" max="10690" width="0" style="2" hidden="1" customWidth="1"/>
    <col min="10691" max="10691" width="14.28515625" style="2" bestFit="1" customWidth="1"/>
    <col min="10692" max="10692" width="15.5703125" style="2" bestFit="1" customWidth="1"/>
    <col min="10693" max="10693" width="19.42578125" style="2" bestFit="1" customWidth="1"/>
    <col min="10694" max="10694" width="15.85546875" style="2" bestFit="1" customWidth="1"/>
    <col min="10695" max="10695" width="0" style="2" hidden="1" customWidth="1"/>
    <col min="10696" max="10696" width="13.28515625" style="2" bestFit="1" customWidth="1"/>
    <col min="10697" max="10938" width="8.85546875" style="2"/>
    <col min="10939" max="10939" width="11.85546875" style="2" customWidth="1"/>
    <col min="10940" max="10940" width="49.7109375" style="2" customWidth="1"/>
    <col min="10941" max="10941" width="9.85546875" style="2" customWidth="1"/>
    <col min="10942" max="10942" width="15.140625" style="2" customWidth="1"/>
    <col min="10943" max="10946" width="0" style="2" hidden="1" customWidth="1"/>
    <col min="10947" max="10947" width="14.28515625" style="2" bestFit="1" customWidth="1"/>
    <col min="10948" max="10948" width="15.5703125" style="2" bestFit="1" customWidth="1"/>
    <col min="10949" max="10949" width="19.42578125" style="2" bestFit="1" customWidth="1"/>
    <col min="10950" max="10950" width="15.85546875" style="2" bestFit="1" customWidth="1"/>
    <col min="10951" max="10951" width="0" style="2" hidden="1" customWidth="1"/>
    <col min="10952" max="10952" width="13.28515625" style="2" bestFit="1" customWidth="1"/>
    <col min="10953" max="11194" width="8.85546875" style="2"/>
    <col min="11195" max="11195" width="11.85546875" style="2" customWidth="1"/>
    <col min="11196" max="11196" width="49.7109375" style="2" customWidth="1"/>
    <col min="11197" max="11197" width="9.85546875" style="2" customWidth="1"/>
    <col min="11198" max="11198" width="15.140625" style="2" customWidth="1"/>
    <col min="11199" max="11202" width="0" style="2" hidden="1" customWidth="1"/>
    <col min="11203" max="11203" width="14.28515625" style="2" bestFit="1" customWidth="1"/>
    <col min="11204" max="11204" width="15.5703125" style="2" bestFit="1" customWidth="1"/>
    <col min="11205" max="11205" width="19.42578125" style="2" bestFit="1" customWidth="1"/>
    <col min="11206" max="11206" width="15.85546875" style="2" bestFit="1" customWidth="1"/>
    <col min="11207" max="11207" width="0" style="2" hidden="1" customWidth="1"/>
    <col min="11208" max="11208" width="13.28515625" style="2" bestFit="1" customWidth="1"/>
    <col min="11209" max="11450" width="8.85546875" style="2"/>
    <col min="11451" max="11451" width="11.85546875" style="2" customWidth="1"/>
    <col min="11452" max="11452" width="49.7109375" style="2" customWidth="1"/>
    <col min="11453" max="11453" width="9.85546875" style="2" customWidth="1"/>
    <col min="11454" max="11454" width="15.140625" style="2" customWidth="1"/>
    <col min="11455" max="11458" width="0" style="2" hidden="1" customWidth="1"/>
    <col min="11459" max="11459" width="14.28515625" style="2" bestFit="1" customWidth="1"/>
    <col min="11460" max="11460" width="15.5703125" style="2" bestFit="1" customWidth="1"/>
    <col min="11461" max="11461" width="19.42578125" style="2" bestFit="1" customWidth="1"/>
    <col min="11462" max="11462" width="15.85546875" style="2" bestFit="1" customWidth="1"/>
    <col min="11463" max="11463" width="0" style="2" hidden="1" customWidth="1"/>
    <col min="11464" max="11464" width="13.28515625" style="2" bestFit="1" customWidth="1"/>
    <col min="11465" max="11706" width="8.85546875" style="2"/>
    <col min="11707" max="11707" width="11.85546875" style="2" customWidth="1"/>
    <col min="11708" max="11708" width="49.7109375" style="2" customWidth="1"/>
    <col min="11709" max="11709" width="9.85546875" style="2" customWidth="1"/>
    <col min="11710" max="11710" width="15.140625" style="2" customWidth="1"/>
    <col min="11711" max="11714" width="0" style="2" hidden="1" customWidth="1"/>
    <col min="11715" max="11715" width="14.28515625" style="2" bestFit="1" customWidth="1"/>
    <col min="11716" max="11716" width="15.5703125" style="2" bestFit="1" customWidth="1"/>
    <col min="11717" max="11717" width="19.42578125" style="2" bestFit="1" customWidth="1"/>
    <col min="11718" max="11718" width="15.85546875" style="2" bestFit="1" customWidth="1"/>
    <col min="11719" max="11719" width="0" style="2" hidden="1" customWidth="1"/>
    <col min="11720" max="11720" width="13.28515625" style="2" bestFit="1" customWidth="1"/>
    <col min="11721" max="11962" width="8.85546875" style="2"/>
    <col min="11963" max="11963" width="11.85546875" style="2" customWidth="1"/>
    <col min="11964" max="11964" width="49.7109375" style="2" customWidth="1"/>
    <col min="11965" max="11965" width="9.85546875" style="2" customWidth="1"/>
    <col min="11966" max="11966" width="15.140625" style="2" customWidth="1"/>
    <col min="11967" max="11970" width="0" style="2" hidden="1" customWidth="1"/>
    <col min="11971" max="11971" width="14.28515625" style="2" bestFit="1" customWidth="1"/>
    <col min="11972" max="11972" width="15.5703125" style="2" bestFit="1" customWidth="1"/>
    <col min="11973" max="11973" width="19.42578125" style="2" bestFit="1" customWidth="1"/>
    <col min="11974" max="11974" width="15.85546875" style="2" bestFit="1" customWidth="1"/>
    <col min="11975" max="11975" width="0" style="2" hidden="1" customWidth="1"/>
    <col min="11976" max="11976" width="13.28515625" style="2" bestFit="1" customWidth="1"/>
    <col min="11977" max="12218" width="8.85546875" style="2"/>
    <col min="12219" max="12219" width="11.85546875" style="2" customWidth="1"/>
    <col min="12220" max="12220" width="49.7109375" style="2" customWidth="1"/>
    <col min="12221" max="12221" width="9.85546875" style="2" customWidth="1"/>
    <col min="12222" max="12222" width="15.140625" style="2" customWidth="1"/>
    <col min="12223" max="12226" width="0" style="2" hidden="1" customWidth="1"/>
    <col min="12227" max="12227" width="14.28515625" style="2" bestFit="1" customWidth="1"/>
    <col min="12228" max="12228" width="15.5703125" style="2" bestFit="1" customWidth="1"/>
    <col min="12229" max="12229" width="19.42578125" style="2" bestFit="1" customWidth="1"/>
    <col min="12230" max="12230" width="15.85546875" style="2" bestFit="1" customWidth="1"/>
    <col min="12231" max="12231" width="0" style="2" hidden="1" customWidth="1"/>
    <col min="12232" max="12232" width="13.28515625" style="2" bestFit="1" customWidth="1"/>
    <col min="12233" max="12474" width="8.85546875" style="2"/>
    <col min="12475" max="12475" width="11.85546875" style="2" customWidth="1"/>
    <col min="12476" max="12476" width="49.7109375" style="2" customWidth="1"/>
    <col min="12477" max="12477" width="9.85546875" style="2" customWidth="1"/>
    <col min="12478" max="12478" width="15.140625" style="2" customWidth="1"/>
    <col min="12479" max="12482" width="0" style="2" hidden="1" customWidth="1"/>
    <col min="12483" max="12483" width="14.28515625" style="2" bestFit="1" customWidth="1"/>
    <col min="12484" max="12484" width="15.5703125" style="2" bestFit="1" customWidth="1"/>
    <col min="12485" max="12485" width="19.42578125" style="2" bestFit="1" customWidth="1"/>
    <col min="12486" max="12486" width="15.85546875" style="2" bestFit="1" customWidth="1"/>
    <col min="12487" max="12487" width="0" style="2" hidden="1" customWidth="1"/>
    <col min="12488" max="12488" width="13.28515625" style="2" bestFit="1" customWidth="1"/>
    <col min="12489" max="12730" width="8.85546875" style="2"/>
    <col min="12731" max="12731" width="11.85546875" style="2" customWidth="1"/>
    <col min="12732" max="12732" width="49.7109375" style="2" customWidth="1"/>
    <col min="12733" max="12733" width="9.85546875" style="2" customWidth="1"/>
    <col min="12734" max="12734" width="15.140625" style="2" customWidth="1"/>
    <col min="12735" max="12738" width="0" style="2" hidden="1" customWidth="1"/>
    <col min="12739" max="12739" width="14.28515625" style="2" bestFit="1" customWidth="1"/>
    <col min="12740" max="12740" width="15.5703125" style="2" bestFit="1" customWidth="1"/>
    <col min="12741" max="12741" width="19.42578125" style="2" bestFit="1" customWidth="1"/>
    <col min="12742" max="12742" width="15.85546875" style="2" bestFit="1" customWidth="1"/>
    <col min="12743" max="12743" width="0" style="2" hidden="1" customWidth="1"/>
    <col min="12744" max="12744" width="13.28515625" style="2" bestFit="1" customWidth="1"/>
    <col min="12745" max="12986" width="8.85546875" style="2"/>
    <col min="12987" max="12987" width="11.85546875" style="2" customWidth="1"/>
    <col min="12988" max="12988" width="49.7109375" style="2" customWidth="1"/>
    <col min="12989" max="12989" width="9.85546875" style="2" customWidth="1"/>
    <col min="12990" max="12990" width="15.140625" style="2" customWidth="1"/>
    <col min="12991" max="12994" width="0" style="2" hidden="1" customWidth="1"/>
    <col min="12995" max="12995" width="14.28515625" style="2" bestFit="1" customWidth="1"/>
    <col min="12996" max="12996" width="15.5703125" style="2" bestFit="1" customWidth="1"/>
    <col min="12997" max="12997" width="19.42578125" style="2" bestFit="1" customWidth="1"/>
    <col min="12998" max="12998" width="15.85546875" style="2" bestFit="1" customWidth="1"/>
    <col min="12999" max="12999" width="0" style="2" hidden="1" customWidth="1"/>
    <col min="13000" max="13000" width="13.28515625" style="2" bestFit="1" customWidth="1"/>
    <col min="13001" max="13242" width="8.85546875" style="2"/>
    <col min="13243" max="13243" width="11.85546875" style="2" customWidth="1"/>
    <col min="13244" max="13244" width="49.7109375" style="2" customWidth="1"/>
    <col min="13245" max="13245" width="9.85546875" style="2" customWidth="1"/>
    <col min="13246" max="13246" width="15.140625" style="2" customWidth="1"/>
    <col min="13247" max="13250" width="0" style="2" hidden="1" customWidth="1"/>
    <col min="13251" max="13251" width="14.28515625" style="2" bestFit="1" customWidth="1"/>
    <col min="13252" max="13252" width="15.5703125" style="2" bestFit="1" customWidth="1"/>
    <col min="13253" max="13253" width="19.42578125" style="2" bestFit="1" customWidth="1"/>
    <col min="13254" max="13254" width="15.85546875" style="2" bestFit="1" customWidth="1"/>
    <col min="13255" max="13255" width="0" style="2" hidden="1" customWidth="1"/>
    <col min="13256" max="13256" width="13.28515625" style="2" bestFit="1" customWidth="1"/>
    <col min="13257" max="13498" width="8.85546875" style="2"/>
    <col min="13499" max="13499" width="11.85546875" style="2" customWidth="1"/>
    <col min="13500" max="13500" width="49.7109375" style="2" customWidth="1"/>
    <col min="13501" max="13501" width="9.85546875" style="2" customWidth="1"/>
    <col min="13502" max="13502" width="15.140625" style="2" customWidth="1"/>
    <col min="13503" max="13506" width="0" style="2" hidden="1" customWidth="1"/>
    <col min="13507" max="13507" width="14.28515625" style="2" bestFit="1" customWidth="1"/>
    <col min="13508" max="13508" width="15.5703125" style="2" bestFit="1" customWidth="1"/>
    <col min="13509" max="13509" width="19.42578125" style="2" bestFit="1" customWidth="1"/>
    <col min="13510" max="13510" width="15.85546875" style="2" bestFit="1" customWidth="1"/>
    <col min="13511" max="13511" width="0" style="2" hidden="1" customWidth="1"/>
    <col min="13512" max="13512" width="13.28515625" style="2" bestFit="1" customWidth="1"/>
    <col min="13513" max="13754" width="8.85546875" style="2"/>
    <col min="13755" max="13755" width="11.85546875" style="2" customWidth="1"/>
    <col min="13756" max="13756" width="49.7109375" style="2" customWidth="1"/>
    <col min="13757" max="13757" width="9.85546875" style="2" customWidth="1"/>
    <col min="13758" max="13758" width="15.140625" style="2" customWidth="1"/>
    <col min="13759" max="13762" width="0" style="2" hidden="1" customWidth="1"/>
    <col min="13763" max="13763" width="14.28515625" style="2" bestFit="1" customWidth="1"/>
    <col min="13764" max="13764" width="15.5703125" style="2" bestFit="1" customWidth="1"/>
    <col min="13765" max="13765" width="19.42578125" style="2" bestFit="1" customWidth="1"/>
    <col min="13766" max="13766" width="15.85546875" style="2" bestFit="1" customWidth="1"/>
    <col min="13767" max="13767" width="0" style="2" hidden="1" customWidth="1"/>
    <col min="13768" max="13768" width="13.28515625" style="2" bestFit="1" customWidth="1"/>
    <col min="13769" max="14010" width="8.85546875" style="2"/>
    <col min="14011" max="14011" width="11.85546875" style="2" customWidth="1"/>
    <col min="14012" max="14012" width="49.7109375" style="2" customWidth="1"/>
    <col min="14013" max="14013" width="9.85546875" style="2" customWidth="1"/>
    <col min="14014" max="14014" width="15.140625" style="2" customWidth="1"/>
    <col min="14015" max="14018" width="0" style="2" hidden="1" customWidth="1"/>
    <col min="14019" max="14019" width="14.28515625" style="2" bestFit="1" customWidth="1"/>
    <col min="14020" max="14020" width="15.5703125" style="2" bestFit="1" customWidth="1"/>
    <col min="14021" max="14021" width="19.42578125" style="2" bestFit="1" customWidth="1"/>
    <col min="14022" max="14022" width="15.85546875" style="2" bestFit="1" customWidth="1"/>
    <col min="14023" max="14023" width="0" style="2" hidden="1" customWidth="1"/>
    <col min="14024" max="14024" width="13.28515625" style="2" bestFit="1" customWidth="1"/>
    <col min="14025" max="14266" width="8.85546875" style="2"/>
    <col min="14267" max="14267" width="11.85546875" style="2" customWidth="1"/>
    <col min="14268" max="14268" width="49.7109375" style="2" customWidth="1"/>
    <col min="14269" max="14269" width="9.85546875" style="2" customWidth="1"/>
    <col min="14270" max="14270" width="15.140625" style="2" customWidth="1"/>
    <col min="14271" max="14274" width="0" style="2" hidden="1" customWidth="1"/>
    <col min="14275" max="14275" width="14.28515625" style="2" bestFit="1" customWidth="1"/>
    <col min="14276" max="14276" width="15.5703125" style="2" bestFit="1" customWidth="1"/>
    <col min="14277" max="14277" width="19.42578125" style="2" bestFit="1" customWidth="1"/>
    <col min="14278" max="14278" width="15.85546875" style="2" bestFit="1" customWidth="1"/>
    <col min="14279" max="14279" width="0" style="2" hidden="1" customWidth="1"/>
    <col min="14280" max="14280" width="13.28515625" style="2" bestFit="1" customWidth="1"/>
    <col min="14281" max="14522" width="8.85546875" style="2"/>
    <col min="14523" max="14523" width="11.85546875" style="2" customWidth="1"/>
    <col min="14524" max="14524" width="49.7109375" style="2" customWidth="1"/>
    <col min="14525" max="14525" width="9.85546875" style="2" customWidth="1"/>
    <col min="14526" max="14526" width="15.140625" style="2" customWidth="1"/>
    <col min="14527" max="14530" width="0" style="2" hidden="1" customWidth="1"/>
    <col min="14531" max="14531" width="14.28515625" style="2" bestFit="1" customWidth="1"/>
    <col min="14532" max="14532" width="15.5703125" style="2" bestFit="1" customWidth="1"/>
    <col min="14533" max="14533" width="19.42578125" style="2" bestFit="1" customWidth="1"/>
    <col min="14534" max="14534" width="15.85546875" style="2" bestFit="1" customWidth="1"/>
    <col min="14535" max="14535" width="0" style="2" hidden="1" customWidth="1"/>
    <col min="14536" max="14536" width="13.28515625" style="2" bestFit="1" customWidth="1"/>
    <col min="14537" max="14778" width="8.85546875" style="2"/>
    <col min="14779" max="14779" width="11.85546875" style="2" customWidth="1"/>
    <col min="14780" max="14780" width="49.7109375" style="2" customWidth="1"/>
    <col min="14781" max="14781" width="9.85546875" style="2" customWidth="1"/>
    <col min="14782" max="14782" width="15.140625" style="2" customWidth="1"/>
    <col min="14783" max="14786" width="0" style="2" hidden="1" customWidth="1"/>
    <col min="14787" max="14787" width="14.28515625" style="2" bestFit="1" customWidth="1"/>
    <col min="14788" max="14788" width="15.5703125" style="2" bestFit="1" customWidth="1"/>
    <col min="14789" max="14789" width="19.42578125" style="2" bestFit="1" customWidth="1"/>
    <col min="14790" max="14790" width="15.85546875" style="2" bestFit="1" customWidth="1"/>
    <col min="14791" max="14791" width="0" style="2" hidden="1" customWidth="1"/>
    <col min="14792" max="14792" width="13.28515625" style="2" bestFit="1" customWidth="1"/>
    <col min="14793" max="15034" width="8.85546875" style="2"/>
    <col min="15035" max="15035" width="11.85546875" style="2" customWidth="1"/>
    <col min="15036" max="15036" width="49.7109375" style="2" customWidth="1"/>
    <col min="15037" max="15037" width="9.85546875" style="2" customWidth="1"/>
    <col min="15038" max="15038" width="15.140625" style="2" customWidth="1"/>
    <col min="15039" max="15042" width="0" style="2" hidden="1" customWidth="1"/>
    <col min="15043" max="15043" width="14.28515625" style="2" bestFit="1" customWidth="1"/>
    <col min="15044" max="15044" width="15.5703125" style="2" bestFit="1" customWidth="1"/>
    <col min="15045" max="15045" width="19.42578125" style="2" bestFit="1" customWidth="1"/>
    <col min="15046" max="15046" width="15.85546875" style="2" bestFit="1" customWidth="1"/>
    <col min="15047" max="15047" width="0" style="2" hidden="1" customWidth="1"/>
    <col min="15048" max="15048" width="13.28515625" style="2" bestFit="1" customWidth="1"/>
    <col min="15049" max="15290" width="8.85546875" style="2"/>
    <col min="15291" max="15291" width="11.85546875" style="2" customWidth="1"/>
    <col min="15292" max="15292" width="49.7109375" style="2" customWidth="1"/>
    <col min="15293" max="15293" width="9.85546875" style="2" customWidth="1"/>
    <col min="15294" max="15294" width="15.140625" style="2" customWidth="1"/>
    <col min="15295" max="15298" width="0" style="2" hidden="1" customWidth="1"/>
    <col min="15299" max="15299" width="14.28515625" style="2" bestFit="1" customWidth="1"/>
    <col min="15300" max="15300" width="15.5703125" style="2" bestFit="1" customWidth="1"/>
    <col min="15301" max="15301" width="19.42578125" style="2" bestFit="1" customWidth="1"/>
    <col min="15302" max="15302" width="15.85546875" style="2" bestFit="1" customWidth="1"/>
    <col min="15303" max="15303" width="0" style="2" hidden="1" customWidth="1"/>
    <col min="15304" max="15304" width="13.28515625" style="2" bestFit="1" customWidth="1"/>
    <col min="15305" max="15546" width="8.85546875" style="2"/>
    <col min="15547" max="15547" width="11.85546875" style="2" customWidth="1"/>
    <col min="15548" max="15548" width="49.7109375" style="2" customWidth="1"/>
    <col min="15549" max="15549" width="9.85546875" style="2" customWidth="1"/>
    <col min="15550" max="15550" width="15.140625" style="2" customWidth="1"/>
    <col min="15551" max="15554" width="0" style="2" hidden="1" customWidth="1"/>
    <col min="15555" max="15555" width="14.28515625" style="2" bestFit="1" customWidth="1"/>
    <col min="15556" max="15556" width="15.5703125" style="2" bestFit="1" customWidth="1"/>
    <col min="15557" max="15557" width="19.42578125" style="2" bestFit="1" customWidth="1"/>
    <col min="15558" max="15558" width="15.85546875" style="2" bestFit="1" customWidth="1"/>
    <col min="15559" max="15559" width="0" style="2" hidden="1" customWidth="1"/>
    <col min="15560" max="15560" width="13.28515625" style="2" bestFit="1" customWidth="1"/>
    <col min="15561" max="15802" width="8.85546875" style="2"/>
    <col min="15803" max="15803" width="11.85546875" style="2" customWidth="1"/>
    <col min="15804" max="15804" width="49.7109375" style="2" customWidth="1"/>
    <col min="15805" max="15805" width="9.85546875" style="2" customWidth="1"/>
    <col min="15806" max="15806" width="15.140625" style="2" customWidth="1"/>
    <col min="15807" max="15810" width="0" style="2" hidden="1" customWidth="1"/>
    <col min="15811" max="15811" width="14.28515625" style="2" bestFit="1" customWidth="1"/>
    <col min="15812" max="15812" width="15.5703125" style="2" bestFit="1" customWidth="1"/>
    <col min="15813" max="15813" width="19.42578125" style="2" bestFit="1" customWidth="1"/>
    <col min="15814" max="15814" width="15.85546875" style="2" bestFit="1" customWidth="1"/>
    <col min="15815" max="15815" width="0" style="2" hidden="1" customWidth="1"/>
    <col min="15816" max="15816" width="13.28515625" style="2" bestFit="1" customWidth="1"/>
    <col min="15817" max="16058" width="8.85546875" style="2"/>
    <col min="16059" max="16059" width="11.85546875" style="2" customWidth="1"/>
    <col min="16060" max="16060" width="49.7109375" style="2" customWidth="1"/>
    <col min="16061" max="16061" width="9.85546875" style="2" customWidth="1"/>
    <col min="16062" max="16062" width="15.140625" style="2" customWidth="1"/>
    <col min="16063" max="16066" width="0" style="2" hidden="1" customWidth="1"/>
    <col min="16067" max="16067" width="14.28515625" style="2" bestFit="1" customWidth="1"/>
    <col min="16068" max="16068" width="15.5703125" style="2" bestFit="1" customWidth="1"/>
    <col min="16069" max="16069" width="19.42578125" style="2" bestFit="1" customWidth="1"/>
    <col min="16070" max="16070" width="15.85546875" style="2" bestFit="1" customWidth="1"/>
    <col min="16071" max="16071" width="0" style="2" hidden="1" customWidth="1"/>
    <col min="16072" max="16072" width="13.28515625" style="2" bestFit="1" customWidth="1"/>
    <col min="16073" max="16325" width="8.85546875" style="2"/>
    <col min="16326" max="16330" width="9.140625" style="2" customWidth="1"/>
    <col min="16331" max="16331" width="8.85546875" style="2"/>
    <col min="16332" max="16337" width="9.140625" style="2" customWidth="1"/>
    <col min="16338" max="16357" width="8.85546875" style="2"/>
    <col min="16358" max="16384" width="8.85546875" style="2" customWidth="1"/>
  </cols>
  <sheetData>
    <row r="1" spans="1:22" ht="2.25" customHeight="1">
      <c r="A1" s="69"/>
      <c r="B1" s="185"/>
      <c r="C1" s="186"/>
      <c r="D1" s="187"/>
      <c r="E1" s="188"/>
      <c r="F1" s="189"/>
      <c r="G1" s="190"/>
      <c r="H1" s="191"/>
      <c r="I1" s="191"/>
      <c r="J1" s="191"/>
      <c r="K1" s="191"/>
      <c r="L1" s="192"/>
      <c r="M1" s="70"/>
    </row>
    <row r="2" spans="1:22" ht="18" customHeight="1">
      <c r="A2" s="69"/>
      <c r="B2" s="202" t="s">
        <v>9</v>
      </c>
      <c r="C2" s="202"/>
      <c r="D2" s="202"/>
      <c r="E2" s="202"/>
      <c r="F2" s="202"/>
      <c r="G2" s="202"/>
      <c r="H2" s="202"/>
      <c r="I2" s="202"/>
      <c r="J2" s="202"/>
      <c r="K2" s="202"/>
      <c r="L2" s="202"/>
      <c r="M2" s="203"/>
    </row>
    <row r="3" spans="1:22" ht="15" customHeight="1">
      <c r="A3" s="8"/>
      <c r="B3" s="202" t="s">
        <v>3</v>
      </c>
      <c r="C3" s="202"/>
      <c r="D3" s="202"/>
      <c r="E3" s="202"/>
      <c r="F3" s="202"/>
      <c r="G3" s="202"/>
      <c r="H3" s="202"/>
      <c r="I3" s="202"/>
      <c r="J3" s="202"/>
      <c r="K3" s="202"/>
      <c r="L3" s="202"/>
      <c r="M3" s="203"/>
    </row>
    <row r="4" spans="1:22" ht="15" customHeight="1">
      <c r="A4" s="8"/>
      <c r="B4" s="202" t="s">
        <v>0</v>
      </c>
      <c r="C4" s="202"/>
      <c r="D4" s="202"/>
      <c r="E4" s="202"/>
      <c r="F4" s="202"/>
      <c r="G4" s="202"/>
      <c r="H4" s="202"/>
      <c r="I4" s="202"/>
      <c r="J4" s="202"/>
      <c r="K4" s="202"/>
      <c r="L4" s="202"/>
      <c r="M4" s="203"/>
    </row>
    <row r="5" spans="1:22" ht="16.5" customHeight="1">
      <c r="A5" s="63"/>
      <c r="B5" s="202" t="s">
        <v>15</v>
      </c>
      <c r="C5" s="202"/>
      <c r="D5" s="202"/>
      <c r="E5" s="202"/>
      <c r="F5" s="202"/>
      <c r="G5" s="202"/>
      <c r="H5" s="202"/>
      <c r="I5" s="202"/>
      <c r="J5" s="202"/>
      <c r="K5" s="202"/>
      <c r="L5" s="202"/>
      <c r="M5" s="203"/>
    </row>
    <row r="6" spans="1:22" ht="8.25" customHeight="1">
      <c r="A6" s="204" t="s">
        <v>122</v>
      </c>
      <c r="B6" s="205"/>
      <c r="C6" s="205"/>
      <c r="D6" s="205"/>
      <c r="E6" s="205"/>
      <c r="F6" s="205"/>
      <c r="G6" s="205"/>
      <c r="H6" s="205"/>
      <c r="I6" s="205"/>
      <c r="J6" s="205"/>
      <c r="K6" s="205"/>
      <c r="L6" s="205"/>
      <c r="M6" s="205"/>
    </row>
    <row r="7" spans="1:22" ht="9.75" customHeight="1">
      <c r="A7" s="206"/>
      <c r="B7" s="206"/>
      <c r="C7" s="206"/>
      <c r="D7" s="206"/>
      <c r="E7" s="206"/>
      <c r="F7" s="206"/>
      <c r="G7" s="206"/>
      <c r="H7" s="206"/>
      <c r="I7" s="206"/>
      <c r="J7" s="206"/>
      <c r="K7" s="206"/>
      <c r="L7" s="206"/>
      <c r="M7" s="206"/>
    </row>
    <row r="8" spans="1:22" ht="16.5" customHeight="1">
      <c r="A8" s="208" t="s">
        <v>1</v>
      </c>
      <c r="B8" s="208" t="s">
        <v>2</v>
      </c>
      <c r="C8" s="208" t="s">
        <v>4</v>
      </c>
      <c r="D8" s="208" t="s">
        <v>107</v>
      </c>
      <c r="E8" s="197" t="s">
        <v>7</v>
      </c>
      <c r="F8" s="197" t="s">
        <v>67</v>
      </c>
      <c r="G8" s="211" t="s">
        <v>106</v>
      </c>
      <c r="H8" s="212"/>
      <c r="I8" s="211" t="s">
        <v>44</v>
      </c>
      <c r="J8" s="212"/>
      <c r="K8" s="196" t="s">
        <v>21</v>
      </c>
      <c r="L8" s="196"/>
      <c r="M8" s="196"/>
    </row>
    <row r="9" spans="1:22" ht="17.25" thickBot="1">
      <c r="A9" s="205"/>
      <c r="B9" s="205"/>
      <c r="C9" s="205"/>
      <c r="D9" s="205"/>
      <c r="E9" s="198"/>
      <c r="F9" s="198"/>
      <c r="G9" s="213"/>
      <c r="H9" s="214"/>
      <c r="I9" s="213"/>
      <c r="J9" s="214"/>
      <c r="K9" s="196"/>
      <c r="L9" s="196"/>
      <c r="M9" s="196"/>
    </row>
    <row r="10" spans="1:22" ht="30.75" customHeight="1">
      <c r="A10" s="206"/>
      <c r="B10" s="206"/>
      <c r="C10" s="206"/>
      <c r="D10" s="206"/>
      <c r="E10" s="199"/>
      <c r="F10" s="199"/>
      <c r="G10" s="71" t="s">
        <v>19</v>
      </c>
      <c r="H10" s="141" t="s">
        <v>20</v>
      </c>
      <c r="I10" s="179" t="s">
        <v>52</v>
      </c>
      <c r="J10" s="141" t="s">
        <v>51</v>
      </c>
      <c r="K10" s="141" t="s">
        <v>8</v>
      </c>
      <c r="L10" s="179" t="s">
        <v>22</v>
      </c>
      <c r="M10" s="179" t="s">
        <v>23</v>
      </c>
      <c r="N10" s="200" t="s">
        <v>125</v>
      </c>
      <c r="O10" s="194" t="s">
        <v>45</v>
      </c>
      <c r="P10" s="194" t="s">
        <v>46</v>
      </c>
      <c r="Q10" s="194" t="s">
        <v>47</v>
      </c>
      <c r="R10" s="194" t="s">
        <v>48</v>
      </c>
      <c r="S10" s="194" t="s">
        <v>49</v>
      </c>
      <c r="T10" s="194" t="s">
        <v>50</v>
      </c>
      <c r="U10" s="207"/>
    </row>
    <row r="11" spans="1:22" ht="24" customHeight="1">
      <c r="A11" s="72">
        <v>1</v>
      </c>
      <c r="B11" s="73" t="s">
        <v>10</v>
      </c>
      <c r="C11" s="73"/>
      <c r="D11" s="74"/>
      <c r="E11" s="75"/>
      <c r="F11" s="64"/>
      <c r="G11" s="76"/>
      <c r="H11" s="64"/>
      <c r="I11" s="64"/>
      <c r="J11" s="64"/>
      <c r="K11" s="109"/>
      <c r="L11" s="64"/>
      <c r="M11" s="104"/>
      <c r="N11" s="201"/>
      <c r="O11" s="195"/>
      <c r="P11" s="195"/>
      <c r="Q11" s="195"/>
      <c r="R11" s="195"/>
      <c r="S11" s="195"/>
      <c r="T11" s="195"/>
      <c r="U11" s="207"/>
      <c r="V11" s="133"/>
    </row>
    <row r="12" spans="1:22" ht="39" customHeight="1">
      <c r="A12" s="78">
        <v>110</v>
      </c>
      <c r="B12" s="79" t="s">
        <v>11</v>
      </c>
      <c r="C12" s="78" t="s">
        <v>6</v>
      </c>
      <c r="D12" s="103">
        <v>20.3</v>
      </c>
      <c r="E12" s="65">
        <v>1137.42</v>
      </c>
      <c r="F12" s="65">
        <f>TRUNC(D12*E12,2)</f>
        <v>23089.62</v>
      </c>
      <c r="G12" s="83">
        <f>N12</f>
        <v>12.333333333333334</v>
      </c>
      <c r="H12" s="65">
        <f t="shared" ref="H12:H17" si="0">TRUNC(G12*E12,2)</f>
        <v>14028.18</v>
      </c>
      <c r="I12" s="68">
        <f t="shared" ref="I12:I17" si="1">SUM(N12:S12)</f>
        <v>12.333333333333334</v>
      </c>
      <c r="J12" s="65">
        <f t="shared" ref="J12:J17" si="2">TRUNC(I12*E12,2)</f>
        <v>14028.18</v>
      </c>
      <c r="K12" s="66">
        <f t="shared" ref="K12:K17" si="3">D12-I12</f>
        <v>7.9666666666666668</v>
      </c>
      <c r="L12" s="65">
        <f t="shared" ref="L12:L17" si="4">TRUNC(K12*E12,2)</f>
        <v>9061.44</v>
      </c>
      <c r="M12" s="77">
        <f t="shared" ref="M12:M17" si="5">(D12-I12)/D12</f>
        <v>0.39244663382594414</v>
      </c>
      <c r="N12" s="183">
        <f>'110'!C19</f>
        <v>12.333333333333334</v>
      </c>
      <c r="O12" s="97"/>
      <c r="P12" s="97"/>
      <c r="Q12" s="97"/>
      <c r="R12" s="97"/>
      <c r="S12" s="97"/>
      <c r="T12" s="97"/>
    </row>
    <row r="13" spans="1:22" ht="54.75" customHeight="1">
      <c r="A13" s="78">
        <v>112</v>
      </c>
      <c r="B13" s="79" t="s">
        <v>12</v>
      </c>
      <c r="C13" s="78" t="s">
        <v>14</v>
      </c>
      <c r="D13" s="103">
        <v>116</v>
      </c>
      <c r="E13" s="65">
        <v>334.35</v>
      </c>
      <c r="F13" s="65">
        <f t="shared" ref="F13:F17" si="6">TRUNC(D13*E13,2)</f>
        <v>38784.6</v>
      </c>
      <c r="G13" s="83">
        <f>N13</f>
        <v>33</v>
      </c>
      <c r="H13" s="65">
        <f t="shared" si="0"/>
        <v>11033.55</v>
      </c>
      <c r="I13" s="68">
        <f t="shared" si="1"/>
        <v>33</v>
      </c>
      <c r="J13" s="65">
        <f t="shared" si="2"/>
        <v>11033.55</v>
      </c>
      <c r="K13" s="66">
        <f t="shared" si="3"/>
        <v>83</v>
      </c>
      <c r="L13" s="65">
        <f t="shared" si="4"/>
        <v>27751.05</v>
      </c>
      <c r="M13" s="77">
        <f t="shared" si="5"/>
        <v>0.71551724137931039</v>
      </c>
      <c r="N13" s="183">
        <f>'112'!C18</f>
        <v>33</v>
      </c>
      <c r="O13" s="97"/>
      <c r="P13" s="97"/>
      <c r="Q13" s="97"/>
      <c r="R13" s="97"/>
      <c r="S13" s="97"/>
      <c r="T13" s="97"/>
    </row>
    <row r="14" spans="1:22" ht="32.25" customHeight="1">
      <c r="A14" s="78">
        <v>501</v>
      </c>
      <c r="B14" s="79" t="s">
        <v>68</v>
      </c>
      <c r="C14" s="78" t="s">
        <v>13</v>
      </c>
      <c r="D14" s="80">
        <v>4300</v>
      </c>
      <c r="E14" s="65">
        <v>11.18</v>
      </c>
      <c r="F14" s="65">
        <f t="shared" si="6"/>
        <v>48074</v>
      </c>
      <c r="G14" s="83">
        <f>N14</f>
        <v>2661.3572999999997</v>
      </c>
      <c r="H14" s="65">
        <f t="shared" si="0"/>
        <v>29753.97</v>
      </c>
      <c r="I14" s="66">
        <f t="shared" si="1"/>
        <v>2661.3572999999997</v>
      </c>
      <c r="J14" s="65">
        <f t="shared" si="2"/>
        <v>29753.97</v>
      </c>
      <c r="K14" s="66">
        <f t="shared" si="3"/>
        <v>1638.6427000000003</v>
      </c>
      <c r="L14" s="66">
        <f t="shared" si="4"/>
        <v>18320.02</v>
      </c>
      <c r="M14" s="77">
        <f t="shared" si="5"/>
        <v>0.38107969767441868</v>
      </c>
      <c r="N14" s="183">
        <f>'501'!C19</f>
        <v>2661.3572999999997</v>
      </c>
      <c r="O14" s="97"/>
      <c r="P14" s="97"/>
      <c r="Q14" s="97"/>
      <c r="R14" s="97"/>
      <c r="S14" s="97"/>
      <c r="T14" s="97"/>
    </row>
    <row r="15" spans="1:22">
      <c r="A15" s="78">
        <v>502</v>
      </c>
      <c r="B15" s="79" t="s">
        <v>69</v>
      </c>
      <c r="C15" s="78" t="s">
        <v>13</v>
      </c>
      <c r="D15" s="80">
        <v>4300</v>
      </c>
      <c r="E15" s="65">
        <v>1.57</v>
      </c>
      <c r="F15" s="65">
        <f t="shared" si="6"/>
        <v>6751</v>
      </c>
      <c r="G15" s="83">
        <f>N15</f>
        <v>2661.3572999999997</v>
      </c>
      <c r="H15" s="65">
        <f t="shared" si="0"/>
        <v>4178.33</v>
      </c>
      <c r="I15" s="66">
        <f t="shared" si="1"/>
        <v>2661.3572999999997</v>
      </c>
      <c r="J15" s="65">
        <f t="shared" si="2"/>
        <v>4178.33</v>
      </c>
      <c r="K15" s="66">
        <f t="shared" si="3"/>
        <v>1638.6427000000003</v>
      </c>
      <c r="L15" s="66">
        <f t="shared" si="4"/>
        <v>2572.66</v>
      </c>
      <c r="M15" s="77">
        <f t="shared" si="5"/>
        <v>0.38107969767441868</v>
      </c>
      <c r="N15" s="183">
        <f>'502'!C19</f>
        <v>2661.3572999999997</v>
      </c>
      <c r="O15" s="97"/>
      <c r="P15" s="97"/>
      <c r="Q15" s="97"/>
      <c r="R15" s="97"/>
      <c r="S15" s="97"/>
      <c r="T15" s="97"/>
    </row>
    <row r="16" spans="1:22" ht="42.75" customHeight="1">
      <c r="A16" s="78">
        <v>503</v>
      </c>
      <c r="B16" s="79" t="s">
        <v>70</v>
      </c>
      <c r="C16" s="78" t="s">
        <v>13</v>
      </c>
      <c r="D16" s="80">
        <v>24</v>
      </c>
      <c r="E16" s="65">
        <v>141.86000000000001</v>
      </c>
      <c r="F16" s="65">
        <f t="shared" si="6"/>
        <v>3404.64</v>
      </c>
      <c r="G16" s="83">
        <f>N16</f>
        <v>24</v>
      </c>
      <c r="H16" s="65">
        <f t="shared" si="0"/>
        <v>3404.64</v>
      </c>
      <c r="I16" s="66">
        <f t="shared" si="1"/>
        <v>24</v>
      </c>
      <c r="J16" s="65">
        <f t="shared" si="2"/>
        <v>3404.64</v>
      </c>
      <c r="K16" s="66">
        <f t="shared" si="3"/>
        <v>0</v>
      </c>
      <c r="L16" s="66">
        <f t="shared" si="4"/>
        <v>0</v>
      </c>
      <c r="M16" s="77">
        <f t="shared" si="5"/>
        <v>0</v>
      </c>
      <c r="N16" s="183">
        <v>24</v>
      </c>
      <c r="O16" s="97"/>
      <c r="P16" s="97"/>
      <c r="Q16" s="97"/>
      <c r="R16" s="97"/>
      <c r="S16" s="97"/>
      <c r="T16" s="97"/>
    </row>
    <row r="17" spans="1:22" ht="21" customHeight="1">
      <c r="A17" s="78">
        <v>504</v>
      </c>
      <c r="B17" s="79" t="s">
        <v>71</v>
      </c>
      <c r="C17" s="78" t="s">
        <v>13</v>
      </c>
      <c r="D17" s="80">
        <v>10.77</v>
      </c>
      <c r="E17" s="65">
        <v>88.44</v>
      </c>
      <c r="F17" s="65">
        <f t="shared" si="6"/>
        <v>952.49</v>
      </c>
      <c r="G17" s="83">
        <v>10.77</v>
      </c>
      <c r="H17" s="65">
        <f t="shared" si="0"/>
        <v>952.49</v>
      </c>
      <c r="I17" s="66">
        <f t="shared" si="1"/>
        <v>10.77</v>
      </c>
      <c r="J17" s="65">
        <f t="shared" si="2"/>
        <v>952.49</v>
      </c>
      <c r="K17" s="66">
        <f t="shared" si="3"/>
        <v>0</v>
      </c>
      <c r="L17" s="66">
        <f t="shared" si="4"/>
        <v>0</v>
      </c>
      <c r="M17" s="77">
        <f t="shared" si="5"/>
        <v>0</v>
      </c>
      <c r="N17" s="183">
        <v>10.77</v>
      </c>
      <c r="O17" s="97"/>
      <c r="P17" s="97"/>
      <c r="Q17" s="97"/>
      <c r="R17" s="97"/>
      <c r="S17" s="97"/>
      <c r="T17" s="97"/>
    </row>
    <row r="18" spans="1:22" ht="28.5" customHeight="1">
      <c r="A18" s="215" t="s">
        <v>16</v>
      </c>
      <c r="B18" s="215"/>
      <c r="C18" s="215"/>
      <c r="D18" s="215"/>
      <c r="E18" s="215"/>
      <c r="F18" s="67">
        <f>SUM(F12:F17)</f>
        <v>121056.35</v>
      </c>
      <c r="G18" s="81"/>
      <c r="H18" s="67">
        <f>SUM(H12:H17)</f>
        <v>63351.159999999996</v>
      </c>
      <c r="I18" s="67"/>
      <c r="J18" s="67">
        <f>SUM(J12:J17)</f>
        <v>63351.159999999996</v>
      </c>
      <c r="K18" s="109"/>
      <c r="L18" s="67">
        <f>SUM(L12:L17)</f>
        <v>57705.17</v>
      </c>
      <c r="M18" s="104">
        <f>(F18-J18)/F18</f>
        <v>0.47668040544754575</v>
      </c>
      <c r="N18" s="184"/>
      <c r="O18" s="121"/>
      <c r="P18" s="121"/>
      <c r="Q18" s="121"/>
      <c r="R18" s="121"/>
      <c r="S18" s="121"/>
      <c r="T18" s="121"/>
      <c r="V18" s="133"/>
    </row>
    <row r="19" spans="1:22" ht="28.5" customHeight="1">
      <c r="A19" s="215" t="s">
        <v>17</v>
      </c>
      <c r="B19" s="215"/>
      <c r="C19" s="215"/>
      <c r="D19" s="215"/>
      <c r="E19" s="215"/>
      <c r="F19" s="67">
        <f>TRUNC(F18*0.2502,2)</f>
        <v>30288.29</v>
      </c>
      <c r="G19" s="81"/>
      <c r="H19" s="67">
        <f>TRUNC(H18*0.2502,2)</f>
        <v>15850.46</v>
      </c>
      <c r="I19" s="67"/>
      <c r="J19" s="67">
        <f>TRUNC(J18*0.2502,2)</f>
        <v>15850.46</v>
      </c>
      <c r="K19" s="109"/>
      <c r="L19" s="67">
        <f>TRUNC(L18*0.2502,2)</f>
        <v>14437.83</v>
      </c>
      <c r="M19" s="104">
        <f>(F19-J19)/F19</f>
        <v>0.47668026157964022</v>
      </c>
      <c r="N19" s="184"/>
      <c r="O19" s="121"/>
      <c r="P19" s="121"/>
      <c r="Q19" s="121"/>
      <c r="R19" s="121"/>
      <c r="S19" s="121"/>
      <c r="T19" s="121"/>
      <c r="V19" s="133"/>
    </row>
    <row r="20" spans="1:22" ht="28.5" customHeight="1">
      <c r="A20" s="215" t="s">
        <v>18</v>
      </c>
      <c r="B20" s="215"/>
      <c r="C20" s="215"/>
      <c r="D20" s="215"/>
      <c r="E20" s="215"/>
      <c r="F20" s="67">
        <f>SUM(F18:F19)</f>
        <v>151344.64000000001</v>
      </c>
      <c r="G20" s="81"/>
      <c r="H20" s="67">
        <f>SUM(H18:H19)</f>
        <v>79201.62</v>
      </c>
      <c r="I20" s="67"/>
      <c r="J20" s="67">
        <f>SUM(J18:J19)</f>
        <v>79201.62</v>
      </c>
      <c r="K20" s="109"/>
      <c r="L20" s="67">
        <f>SUM(L18:L19)</f>
        <v>72143</v>
      </c>
      <c r="M20" s="104">
        <f>(F20-J20)/F20</f>
        <v>0.47668037665555918</v>
      </c>
      <c r="N20" s="184"/>
      <c r="O20" s="121"/>
      <c r="P20" s="121"/>
      <c r="Q20" s="121"/>
      <c r="R20" s="121"/>
      <c r="S20" s="121"/>
      <c r="T20" s="121"/>
      <c r="V20" s="133"/>
    </row>
    <row r="21" spans="1:22" ht="90" customHeight="1">
      <c r="A21" s="209" t="s">
        <v>42</v>
      </c>
      <c r="B21" s="210"/>
      <c r="C21" s="210" t="s">
        <v>40</v>
      </c>
      <c r="D21" s="210"/>
      <c r="E21" s="210"/>
      <c r="F21" s="146"/>
      <c r="G21" s="210" t="s">
        <v>41</v>
      </c>
      <c r="H21" s="210"/>
      <c r="I21" s="210"/>
      <c r="J21" s="210" t="s">
        <v>54</v>
      </c>
      <c r="K21" s="210"/>
      <c r="L21" s="210"/>
      <c r="M21" s="216"/>
      <c r="U21" s="135"/>
      <c r="V21" s="134"/>
    </row>
  </sheetData>
  <mergeCells count="29">
    <mergeCell ref="U10:U11"/>
    <mergeCell ref="C8:C10"/>
    <mergeCell ref="B8:B10"/>
    <mergeCell ref="A8:A10"/>
    <mergeCell ref="A21:B21"/>
    <mergeCell ref="I8:J9"/>
    <mergeCell ref="A18:E18"/>
    <mergeCell ref="A19:E19"/>
    <mergeCell ref="A20:E20"/>
    <mergeCell ref="C21:E21"/>
    <mergeCell ref="G21:I21"/>
    <mergeCell ref="J21:M21"/>
    <mergeCell ref="G8:H9"/>
    <mergeCell ref="D8:D10"/>
    <mergeCell ref="S10:S11"/>
    <mergeCell ref="F8:F10"/>
    <mergeCell ref="B2:M2"/>
    <mergeCell ref="B3:M3"/>
    <mergeCell ref="B4:M4"/>
    <mergeCell ref="B5:M5"/>
    <mergeCell ref="A6:M7"/>
    <mergeCell ref="T10:T11"/>
    <mergeCell ref="R10:R11"/>
    <mergeCell ref="K8:M9"/>
    <mergeCell ref="E8:E10"/>
    <mergeCell ref="Q10:Q11"/>
    <mergeCell ref="N10:N11"/>
    <mergeCell ref="O10:O11"/>
    <mergeCell ref="P10:P11"/>
  </mergeCells>
  <phoneticPr fontId="51" type="noConversion"/>
  <pageMargins left="0.23622047244094491" right="0.23622047244094491" top="0.55118110236220474" bottom="0.55118110236220474" header="0.51181102362204722" footer="0.51181102362204722"/>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4"/>
  <sheetViews>
    <sheetView topLeftCell="A40" workbookViewId="0">
      <selection activeCell="E16" sqref="E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147"/>
      <c r="B1" s="148"/>
      <c r="C1" s="148"/>
      <c r="D1" s="148"/>
      <c r="E1" s="148"/>
      <c r="F1" s="148"/>
      <c r="G1" s="148"/>
      <c r="H1" s="149"/>
    </row>
    <row r="2" spans="1:8" ht="15.75">
      <c r="A2" s="225" t="s">
        <v>110</v>
      </c>
      <c r="B2" s="226"/>
      <c r="C2" s="226"/>
      <c r="D2" s="226"/>
      <c r="E2" s="226"/>
      <c r="F2" s="226"/>
      <c r="G2" s="226"/>
      <c r="H2" s="227"/>
    </row>
    <row r="3" spans="1:8">
      <c r="A3" s="228" t="s">
        <v>111</v>
      </c>
      <c r="B3" s="229"/>
      <c r="C3" s="229"/>
      <c r="D3" s="229"/>
      <c r="E3" s="229"/>
      <c r="F3" s="229"/>
      <c r="G3" s="229"/>
      <c r="H3" s="230"/>
    </row>
    <row r="4" spans="1:8">
      <c r="A4" s="231" t="s">
        <v>112</v>
      </c>
      <c r="B4" s="232"/>
      <c r="C4" s="232"/>
      <c r="D4" s="232"/>
      <c r="E4" s="232"/>
      <c r="F4" s="232"/>
      <c r="G4" s="232"/>
      <c r="H4" s="233"/>
    </row>
    <row r="5" spans="1:8" ht="7.5" customHeight="1">
      <c r="A5" s="17"/>
      <c r="B5" s="150"/>
      <c r="C5" s="151"/>
      <c r="D5" s="151"/>
      <c r="E5" s="9"/>
      <c r="F5" s="151"/>
      <c r="G5" s="151"/>
      <c r="H5" s="20"/>
    </row>
    <row r="6" spans="1:8">
      <c r="A6" s="152">
        <v>1</v>
      </c>
      <c r="B6" s="234" t="s">
        <v>34</v>
      </c>
      <c r="C6" s="234"/>
      <c r="D6" s="234"/>
      <c r="E6" s="234"/>
      <c r="F6" s="234"/>
      <c r="G6" s="234"/>
      <c r="H6" s="235"/>
    </row>
    <row r="7" spans="1:8" ht="49.5" customHeight="1">
      <c r="A7" s="153">
        <v>110</v>
      </c>
      <c r="B7" s="224" t="s">
        <v>11</v>
      </c>
      <c r="C7" s="224"/>
      <c r="D7" s="224"/>
      <c r="E7" s="224"/>
      <c r="F7" s="224"/>
      <c r="G7" s="224"/>
      <c r="H7" s="236"/>
    </row>
    <row r="8" spans="1:8" ht="15.75" customHeight="1">
      <c r="A8" s="154"/>
      <c r="B8" s="223"/>
      <c r="C8" s="224"/>
      <c r="D8" s="224"/>
      <c r="E8" s="224"/>
      <c r="F8" s="224"/>
      <c r="G8" s="155" t="s">
        <v>35</v>
      </c>
      <c r="H8" s="161" t="s">
        <v>4</v>
      </c>
    </row>
    <row r="9" spans="1:8">
      <c r="A9" s="21"/>
      <c r="B9" s="10"/>
      <c r="C9" s="237"/>
      <c r="D9" s="237"/>
      <c r="E9" s="237"/>
      <c r="F9" s="23"/>
      <c r="G9" s="156"/>
      <c r="H9" s="24"/>
    </row>
    <row r="10" spans="1:8">
      <c r="B10" s="171" t="s">
        <v>24</v>
      </c>
      <c r="C10" s="239" t="s">
        <v>78</v>
      </c>
      <c r="D10" s="239"/>
      <c r="E10" s="239"/>
      <c r="F10" s="23"/>
      <c r="G10" s="156"/>
      <c r="H10" s="24"/>
    </row>
    <row r="11" spans="1:8" ht="15.75">
      <c r="A11" s="21"/>
      <c r="B11" s="85" t="s">
        <v>25</v>
      </c>
      <c r="C11" s="85"/>
      <c r="D11" s="85" t="s">
        <v>36</v>
      </c>
      <c r="E11" s="86" t="s">
        <v>26</v>
      </c>
      <c r="F11" s="86" t="s">
        <v>27</v>
      </c>
      <c r="G11" s="86" t="s">
        <v>5</v>
      </c>
      <c r="H11" s="24"/>
    </row>
    <row r="12" spans="1:8">
      <c r="A12" s="43"/>
      <c r="B12" s="162" t="s">
        <v>113</v>
      </c>
      <c r="C12" s="88"/>
      <c r="D12" s="87"/>
      <c r="E12" s="89"/>
      <c r="F12" s="90"/>
      <c r="G12" s="90">
        <f>F49</f>
        <v>12.333333333333334</v>
      </c>
      <c r="H12" s="24"/>
    </row>
    <row r="13" spans="1:8" ht="15.75">
      <c r="A13" s="21"/>
      <c r="B13" s="91" t="s">
        <v>5</v>
      </c>
      <c r="C13" s="92"/>
      <c r="D13" s="92"/>
      <c r="E13" s="92"/>
      <c r="F13" s="92"/>
      <c r="G13" s="157">
        <f>SUM(G12:G12)</f>
        <v>12.333333333333334</v>
      </c>
      <c r="H13" s="24"/>
    </row>
    <row r="14" spans="1:8">
      <c r="A14" s="21"/>
      <c r="B14" s="150"/>
      <c r="C14" s="150"/>
      <c r="D14" s="150"/>
      <c r="E14" s="150"/>
      <c r="F14" s="150"/>
      <c r="G14" s="150"/>
      <c r="H14" s="24"/>
    </row>
    <row r="15" spans="1:8" ht="15.75">
      <c r="A15" s="26"/>
      <c r="B15" s="93" t="s">
        <v>28</v>
      </c>
      <c r="C15" s="94">
        <v>20.3</v>
      </c>
      <c r="D15" s="150"/>
      <c r="E15" s="150"/>
      <c r="F15" s="150"/>
      <c r="G15" s="150"/>
      <c r="H15" s="27"/>
    </row>
    <row r="16" spans="1:8" ht="15.75">
      <c r="A16" s="28"/>
      <c r="B16" s="93" t="s">
        <v>29</v>
      </c>
      <c r="C16" s="94">
        <f>3+12.33</f>
        <v>15.33</v>
      </c>
      <c r="D16" s="150"/>
      <c r="E16" s="150"/>
      <c r="F16" s="150"/>
      <c r="G16" s="150"/>
      <c r="H16" s="27"/>
    </row>
    <row r="17" spans="1:8" ht="15.75">
      <c r="A17" s="28"/>
      <c r="B17" s="93" t="s">
        <v>30</v>
      </c>
      <c r="C17" s="94">
        <f>C15-C16</f>
        <v>4.9700000000000006</v>
      </c>
      <c r="D17" s="150"/>
      <c r="E17" s="150"/>
      <c r="F17" s="150"/>
      <c r="G17" s="150"/>
      <c r="H17" s="27"/>
    </row>
    <row r="18" spans="1:8" ht="15.75">
      <c r="A18" s="142"/>
      <c r="B18" s="93" t="s">
        <v>31</v>
      </c>
      <c r="C18" s="94"/>
      <c r="D18" s="150"/>
      <c r="E18" s="150"/>
      <c r="F18" s="150"/>
      <c r="G18" s="150"/>
      <c r="H18" s="27"/>
    </row>
    <row r="19" spans="1:8" ht="15.75">
      <c r="A19" s="142"/>
      <c r="B19" s="93" t="s">
        <v>32</v>
      </c>
      <c r="C19" s="94">
        <f>G12</f>
        <v>12.333333333333334</v>
      </c>
      <c r="D19" s="150"/>
      <c r="E19" s="150"/>
      <c r="F19" s="150"/>
      <c r="G19" s="150"/>
      <c r="H19" s="27"/>
    </row>
    <row r="20" spans="1:8" ht="15.75">
      <c r="A20" s="142"/>
      <c r="B20" s="140"/>
      <c r="H20" s="27"/>
    </row>
    <row r="21" spans="1:8">
      <c r="A21" s="142"/>
      <c r="H21" s="27"/>
    </row>
    <row r="22" spans="1:8">
      <c r="A22" s="142"/>
      <c r="H22" s="27"/>
    </row>
    <row r="23" spans="1:8">
      <c r="A23" s="142"/>
      <c r="H23" s="27"/>
    </row>
    <row r="24" spans="1:8">
      <c r="A24" s="142"/>
      <c r="H24" s="27"/>
    </row>
    <row r="25" spans="1:8" ht="15.75">
      <c r="A25" s="21"/>
      <c r="B25" s="140"/>
      <c r="C25" s="150"/>
      <c r="D25" s="150"/>
      <c r="E25" s="150"/>
      <c r="F25" s="150"/>
      <c r="G25" s="150"/>
      <c r="H25" s="27"/>
    </row>
    <row r="26" spans="1:8" ht="15.75">
      <c r="A26" s="21"/>
      <c r="B26" s="140"/>
      <c r="C26" s="150"/>
      <c r="D26" s="150"/>
      <c r="E26" s="150"/>
      <c r="F26" s="150"/>
      <c r="G26" s="150"/>
      <c r="H26" s="27"/>
    </row>
    <row r="27" spans="1:8" ht="15.75">
      <c r="A27" s="21"/>
      <c r="B27" s="140"/>
      <c r="C27" s="150"/>
      <c r="D27" s="150"/>
      <c r="E27" s="150"/>
      <c r="F27" s="150"/>
      <c r="G27" s="150"/>
      <c r="H27" s="27"/>
    </row>
    <row r="28" spans="1:8" ht="15.75">
      <c r="A28" s="21"/>
      <c r="B28" s="140"/>
      <c r="C28" s="150"/>
      <c r="D28" s="150"/>
      <c r="E28" s="150"/>
      <c r="F28" s="150"/>
      <c r="G28" s="150"/>
      <c r="H28" s="27"/>
    </row>
    <row r="29" spans="1:8" ht="15.75">
      <c r="A29" s="21"/>
      <c r="B29" s="140"/>
      <c r="C29" s="150"/>
      <c r="D29" s="150"/>
      <c r="E29" s="150"/>
      <c r="F29" s="150"/>
      <c r="G29" s="150"/>
      <c r="H29" s="27"/>
    </row>
    <row r="30" spans="1:8" ht="15.75">
      <c r="A30" s="21"/>
      <c r="B30" s="140"/>
      <c r="C30" s="150"/>
      <c r="D30" s="150"/>
      <c r="E30" s="150"/>
      <c r="G30" s="150"/>
      <c r="H30" s="27"/>
    </row>
    <row r="31" spans="1:8" ht="15.75">
      <c r="A31" s="21"/>
      <c r="B31" s="140"/>
      <c r="C31" s="150"/>
      <c r="D31" s="150"/>
      <c r="E31" s="150"/>
      <c r="F31" s="150"/>
      <c r="G31" s="150"/>
      <c r="H31" s="27"/>
    </row>
    <row r="32" spans="1:8" ht="15.75">
      <c r="A32" s="21"/>
      <c r="B32" s="140"/>
      <c r="C32" s="150"/>
      <c r="D32" s="150"/>
      <c r="E32" s="150"/>
      <c r="F32" s="150"/>
      <c r="G32" s="150"/>
      <c r="H32" s="27"/>
    </row>
    <row r="33" spans="1:8" ht="15.75">
      <c r="A33" s="21"/>
      <c r="B33" s="140"/>
      <c r="C33" s="150"/>
      <c r="D33" s="150"/>
      <c r="E33" s="150"/>
      <c r="F33" s="150"/>
      <c r="G33" s="150"/>
      <c r="H33" s="27"/>
    </row>
    <row r="34" spans="1:8" ht="15.75">
      <c r="A34" s="21"/>
      <c r="B34" s="140"/>
      <c r="C34" s="150"/>
      <c r="D34" s="150"/>
      <c r="E34" s="150"/>
      <c r="F34" s="150"/>
      <c r="G34" s="150"/>
      <c r="H34" s="27"/>
    </row>
    <row r="35" spans="1:8">
      <c r="A35" s="21"/>
      <c r="C35" s="150"/>
      <c r="D35" s="150"/>
      <c r="E35" s="150"/>
      <c r="F35" s="150"/>
      <c r="G35" s="150"/>
      <c r="H35" s="27"/>
    </row>
    <row r="36" spans="1:8" ht="15.75">
      <c r="A36" s="21"/>
      <c r="B36" s="140"/>
      <c r="C36" s="150"/>
      <c r="D36" s="238"/>
      <c r="E36" s="238"/>
      <c r="F36" s="238"/>
      <c r="G36" s="159"/>
      <c r="H36" s="27"/>
    </row>
    <row r="37" spans="1:8" ht="15.75">
      <c r="A37" s="21"/>
      <c r="B37" s="220"/>
      <c r="C37" s="220"/>
      <c r="D37" s="220"/>
      <c r="E37" s="220"/>
      <c r="F37" s="220"/>
      <c r="G37" s="220"/>
      <c r="H37" s="27"/>
    </row>
    <row r="38" spans="1:8" ht="15.75">
      <c r="A38" s="21"/>
      <c r="B38" s="159"/>
      <c r="C38" s="159"/>
      <c r="D38" s="159"/>
      <c r="E38" s="150"/>
      <c r="F38" s="150"/>
      <c r="G38" s="11"/>
      <c r="H38" s="29"/>
    </row>
    <row r="39" spans="1:8" ht="15.75">
      <c r="A39" s="21"/>
      <c r="B39" s="159"/>
      <c r="C39" s="159"/>
      <c r="D39" s="159"/>
      <c r="E39" s="150"/>
      <c r="F39" s="150"/>
      <c r="G39" s="11"/>
      <c r="H39" s="29"/>
    </row>
    <row r="40" spans="1:8" ht="30">
      <c r="A40" s="21"/>
      <c r="B40" s="136" t="s">
        <v>89</v>
      </c>
      <c r="C40" s="101" t="s">
        <v>90</v>
      </c>
      <c r="D40" s="137" t="s">
        <v>91</v>
      </c>
      <c r="E40" s="150"/>
      <c r="F40" s="150"/>
      <c r="G40" s="11"/>
      <c r="H40" s="29"/>
    </row>
    <row r="41" spans="1:8" ht="15.75">
      <c r="A41" s="21"/>
      <c r="B41" s="102">
        <v>1.5</v>
      </c>
      <c r="C41" s="143">
        <v>4</v>
      </c>
      <c r="D41" s="107">
        <f>B41*C41</f>
        <v>6</v>
      </c>
      <c r="E41" s="150"/>
      <c r="F41" s="150"/>
      <c r="G41" s="11"/>
      <c r="H41" s="29"/>
    </row>
    <row r="42" spans="1:8" ht="15.75">
      <c r="A42" s="21"/>
      <c r="B42" s="102">
        <v>1</v>
      </c>
      <c r="C42" s="143">
        <v>2</v>
      </c>
      <c r="D42" s="107">
        <f t="shared" ref="D42:D47" si="0">B42*C42</f>
        <v>2</v>
      </c>
      <c r="E42" s="150"/>
      <c r="F42" s="150"/>
      <c r="G42" s="11"/>
      <c r="H42" s="29"/>
    </row>
    <row r="43" spans="1:8" ht="15.75">
      <c r="A43" s="21"/>
      <c r="B43" s="102">
        <v>2</v>
      </c>
      <c r="C43" s="143">
        <v>2</v>
      </c>
      <c r="D43" s="107">
        <f t="shared" si="0"/>
        <v>4</v>
      </c>
      <c r="E43" s="150"/>
      <c r="F43" s="150"/>
      <c r="G43" s="11"/>
      <c r="H43" s="29"/>
    </row>
    <row r="44" spans="1:8" ht="15.75">
      <c r="A44" s="21"/>
      <c r="B44" s="102">
        <v>2.5</v>
      </c>
      <c r="C44" s="143">
        <v>2</v>
      </c>
      <c r="D44" s="107">
        <f t="shared" si="0"/>
        <v>5</v>
      </c>
      <c r="E44" s="150"/>
      <c r="F44" s="150"/>
      <c r="G44" s="11"/>
      <c r="H44" s="29"/>
    </row>
    <row r="45" spans="1:8" ht="15.75">
      <c r="A45" s="21"/>
      <c r="B45" s="102">
        <v>3</v>
      </c>
      <c r="C45" s="143">
        <v>2</v>
      </c>
      <c r="D45" s="107">
        <f t="shared" si="0"/>
        <v>6</v>
      </c>
      <c r="E45" s="163"/>
      <c r="F45" s="111"/>
      <c r="G45" s="11"/>
      <c r="H45" s="29"/>
    </row>
    <row r="46" spans="1:8" ht="15.75">
      <c r="A46" s="21"/>
      <c r="B46" s="102">
        <v>5</v>
      </c>
      <c r="C46" s="143">
        <v>1</v>
      </c>
      <c r="D46" s="107">
        <f t="shared" si="0"/>
        <v>5</v>
      </c>
      <c r="E46" s="163"/>
      <c r="F46" s="111"/>
      <c r="G46" s="11"/>
      <c r="H46" s="29"/>
    </row>
    <row r="47" spans="1:8" ht="15.75">
      <c r="A47" s="21"/>
      <c r="B47" s="102">
        <v>6</v>
      </c>
      <c r="C47" s="143">
        <v>3</v>
      </c>
      <c r="D47" s="107">
        <f t="shared" si="0"/>
        <v>18</v>
      </c>
      <c r="E47" s="163"/>
      <c r="F47" s="150"/>
      <c r="G47" s="11"/>
      <c r="H47" s="29"/>
    </row>
    <row r="48" spans="1:8" ht="15.75">
      <c r="A48" s="21"/>
      <c r="B48" s="101"/>
      <c r="C48" s="143" t="s">
        <v>80</v>
      </c>
      <c r="D48" s="107">
        <f>SUM(D41:D47)</f>
        <v>46</v>
      </c>
      <c r="E48" s="112" t="s">
        <v>102</v>
      </c>
      <c r="F48" s="112" t="s">
        <v>103</v>
      </c>
      <c r="G48" s="11"/>
      <c r="H48" s="29"/>
    </row>
    <row r="49" spans="1:8" ht="15.75">
      <c r="A49" s="21"/>
      <c r="B49" s="221" t="s">
        <v>92</v>
      </c>
      <c r="C49" s="222"/>
      <c r="D49" s="107">
        <f>D48/3</f>
        <v>15.333333333333334</v>
      </c>
      <c r="E49" s="169">
        <v>3</v>
      </c>
      <c r="F49" s="169">
        <f>D49-E49</f>
        <v>12.333333333333334</v>
      </c>
      <c r="G49" s="11"/>
      <c r="H49" s="29"/>
    </row>
    <row r="50" spans="1:8" ht="15.75">
      <c r="A50" s="21"/>
      <c r="B50" s="10"/>
      <c r="C50" s="156"/>
      <c r="D50" s="156"/>
      <c r="E50" s="156"/>
      <c r="F50" s="23"/>
      <c r="G50" s="160"/>
      <c r="H50" s="24"/>
    </row>
    <row r="51" spans="1:8" ht="15.75">
      <c r="A51" s="96" t="s">
        <v>33</v>
      </c>
      <c r="B51" s="53"/>
      <c r="C51" s="54"/>
      <c r="D51" s="55"/>
      <c r="E51" s="56"/>
      <c r="F51" s="54"/>
      <c r="G51" s="54"/>
      <c r="H51" s="84"/>
    </row>
    <row r="52" spans="1:8" ht="15" customHeight="1">
      <c r="A52" s="217" t="s">
        <v>77</v>
      </c>
      <c r="B52" s="218"/>
      <c r="C52" s="218"/>
      <c r="D52" s="218"/>
      <c r="E52" s="218"/>
      <c r="F52" s="218"/>
      <c r="G52" s="218"/>
      <c r="H52" s="219"/>
    </row>
    <row r="53" spans="1:8" ht="15.75">
      <c r="A53" s="31"/>
      <c r="B53" s="16"/>
      <c r="C53" s="144"/>
      <c r="D53" s="144"/>
      <c r="E53" s="144"/>
      <c r="F53" s="33"/>
      <c r="G53" s="34"/>
      <c r="H53" s="35"/>
    </row>
    <row r="54" spans="1:8">
      <c r="A54" s="10"/>
      <c r="B54" s="12"/>
      <c r="C54" s="108"/>
      <c r="D54" s="14"/>
      <c r="E54" s="15"/>
      <c r="F54" s="108"/>
      <c r="G54" s="108"/>
      <c r="H54" s="108"/>
    </row>
  </sheetData>
  <mergeCells count="12">
    <mergeCell ref="A52:H52"/>
    <mergeCell ref="B37:G37"/>
    <mergeCell ref="B49:C49"/>
    <mergeCell ref="B8:F8"/>
    <mergeCell ref="A2:H2"/>
    <mergeCell ref="A3:H3"/>
    <mergeCell ref="A4:H4"/>
    <mergeCell ref="B6:H6"/>
    <mergeCell ref="B7:H7"/>
    <mergeCell ref="C9:E9"/>
    <mergeCell ref="D36:F36"/>
    <mergeCell ref="C10:E10"/>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49"/>
  <sheetViews>
    <sheetView workbookViewId="0">
      <selection activeCell="A7" sqref="A7"/>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147"/>
      <c r="B1" s="148"/>
      <c r="C1" s="148"/>
      <c r="D1" s="148"/>
      <c r="E1" s="148"/>
      <c r="F1" s="148"/>
      <c r="G1" s="148"/>
      <c r="H1" s="149"/>
    </row>
    <row r="2" spans="1:8" ht="15.75">
      <c r="A2" s="225" t="s">
        <v>110</v>
      </c>
      <c r="B2" s="226"/>
      <c r="C2" s="226"/>
      <c r="D2" s="226"/>
      <c r="E2" s="226"/>
      <c r="F2" s="226"/>
      <c r="G2" s="226"/>
      <c r="H2" s="227"/>
    </row>
    <row r="3" spans="1:8">
      <c r="A3" s="228" t="s">
        <v>111</v>
      </c>
      <c r="B3" s="229"/>
      <c r="C3" s="229"/>
      <c r="D3" s="229"/>
      <c r="E3" s="229"/>
      <c r="F3" s="229"/>
      <c r="G3" s="229"/>
      <c r="H3" s="230"/>
    </row>
    <row r="4" spans="1:8">
      <c r="A4" s="231" t="s">
        <v>112</v>
      </c>
      <c r="B4" s="232"/>
      <c r="C4" s="232"/>
      <c r="D4" s="232"/>
      <c r="E4" s="232"/>
      <c r="F4" s="232"/>
      <c r="G4" s="232"/>
      <c r="H4" s="233"/>
    </row>
    <row r="5" spans="1:8">
      <c r="A5" s="152"/>
      <c r="B5" s="234"/>
      <c r="C5" s="234"/>
      <c r="D5" s="234"/>
      <c r="E5" s="234"/>
      <c r="F5" s="234"/>
      <c r="G5" s="234"/>
      <c r="H5" s="235"/>
    </row>
    <row r="6" spans="1:8" ht="15" customHeight="1">
      <c r="A6" s="153">
        <v>112</v>
      </c>
      <c r="B6" s="224" t="s">
        <v>12</v>
      </c>
      <c r="C6" s="224"/>
      <c r="D6" s="224"/>
      <c r="E6" s="224"/>
      <c r="F6" s="224"/>
      <c r="G6" s="224"/>
      <c r="H6" s="236"/>
    </row>
    <row r="7" spans="1:8">
      <c r="A7" s="154"/>
      <c r="B7" s="223"/>
      <c r="C7" s="224"/>
      <c r="D7" s="224"/>
      <c r="E7" s="224"/>
      <c r="F7" s="224"/>
      <c r="G7" s="155" t="s">
        <v>35</v>
      </c>
      <c r="H7" s="161" t="s">
        <v>38</v>
      </c>
    </row>
    <row r="8" spans="1:8" ht="15.75" customHeight="1">
      <c r="A8" s="21"/>
      <c r="C8" s="237"/>
      <c r="D8" s="237"/>
      <c r="E8" s="237"/>
      <c r="F8" s="23"/>
      <c r="G8" s="156"/>
      <c r="H8" s="24"/>
    </row>
    <row r="9" spans="1:8">
      <c r="B9" s="170" t="s">
        <v>24</v>
      </c>
      <c r="C9" s="239" t="s">
        <v>43</v>
      </c>
      <c r="D9" s="239"/>
      <c r="E9" s="156"/>
      <c r="F9" s="23"/>
      <c r="G9" s="156"/>
      <c r="H9" s="24"/>
    </row>
    <row r="10" spans="1:8" ht="15.75">
      <c r="A10" s="21"/>
      <c r="B10" s="85" t="s">
        <v>25</v>
      </c>
      <c r="C10" s="85"/>
      <c r="D10" s="85" t="s">
        <v>39</v>
      </c>
      <c r="E10" s="86" t="s">
        <v>8</v>
      </c>
      <c r="F10" s="86"/>
      <c r="G10" s="86" t="s">
        <v>5</v>
      </c>
      <c r="H10" s="24"/>
    </row>
    <row r="11" spans="1:8">
      <c r="A11" s="43"/>
      <c r="B11" s="87" t="s">
        <v>100</v>
      </c>
      <c r="C11" s="88"/>
      <c r="D11" s="164"/>
      <c r="E11" s="89"/>
      <c r="F11" s="90"/>
      <c r="G11" s="90">
        <f>F23</f>
        <v>33</v>
      </c>
      <c r="H11" s="24"/>
    </row>
    <row r="12" spans="1:8" ht="15.75">
      <c r="A12" s="21"/>
      <c r="B12" s="91" t="s">
        <v>5</v>
      </c>
      <c r="C12" s="92"/>
      <c r="D12" s="92"/>
      <c r="E12" s="92"/>
      <c r="F12" s="92"/>
      <c r="G12" s="157">
        <f>SUM(G11:G11)</f>
        <v>33</v>
      </c>
      <c r="H12" s="24"/>
    </row>
    <row r="13" spans="1:8">
      <c r="A13" s="21"/>
      <c r="B13" s="150"/>
      <c r="C13" s="150"/>
      <c r="D13" s="150"/>
      <c r="E13" s="150"/>
      <c r="F13" s="150"/>
      <c r="G13" s="150"/>
      <c r="H13" s="24"/>
    </row>
    <row r="14" spans="1:8" ht="15.75">
      <c r="A14" s="26"/>
      <c r="B14" s="93" t="s">
        <v>28</v>
      </c>
      <c r="C14" s="94">
        <v>116</v>
      </c>
      <c r="D14" s="150"/>
      <c r="E14" s="167"/>
      <c r="F14" s="167"/>
      <c r="G14" s="167"/>
      <c r="H14" s="172"/>
    </row>
    <row r="15" spans="1:8" ht="15.75">
      <c r="A15" s="28"/>
      <c r="B15" s="93" t="s">
        <v>29</v>
      </c>
      <c r="C15" s="94">
        <f>C18</f>
        <v>33</v>
      </c>
      <c r="D15" s="150"/>
      <c r="E15" s="165"/>
      <c r="F15" s="150"/>
      <c r="G15" s="150"/>
      <c r="H15" s="27"/>
    </row>
    <row r="16" spans="1:8" ht="15.75">
      <c r="A16" s="28"/>
      <c r="B16" s="93" t="s">
        <v>30</v>
      </c>
      <c r="C16" s="94">
        <f>C14-C15</f>
        <v>83</v>
      </c>
      <c r="D16" s="150"/>
      <c r="E16" s="165"/>
      <c r="F16" s="150"/>
      <c r="G16" s="150"/>
      <c r="H16" s="27"/>
    </row>
    <row r="17" spans="1:10" ht="15.75">
      <c r="A17" s="142"/>
      <c r="B17" s="93" t="s">
        <v>31</v>
      </c>
      <c r="C17" s="94"/>
      <c r="D17" s="150"/>
      <c r="E17" s="165"/>
      <c r="F17" s="150"/>
      <c r="G17" s="150"/>
      <c r="H17" s="27"/>
    </row>
    <row r="18" spans="1:10" ht="15.75">
      <c r="A18" s="142"/>
      <c r="B18" s="93" t="s">
        <v>32</v>
      </c>
      <c r="C18" s="94">
        <f>G12</f>
        <v>33</v>
      </c>
      <c r="D18" s="150"/>
      <c r="E18" s="165"/>
      <c r="F18" s="150"/>
      <c r="G18" s="150"/>
      <c r="H18" s="27"/>
    </row>
    <row r="19" spans="1:10">
      <c r="A19" s="142"/>
      <c r="H19" s="27"/>
    </row>
    <row r="20" spans="1:10">
      <c r="A20" s="142"/>
      <c r="B20" s="138" t="s">
        <v>81</v>
      </c>
      <c r="C20" s="99" t="s">
        <v>83</v>
      </c>
      <c r="D20" s="99" t="s">
        <v>82</v>
      </c>
      <c r="E20" s="139" t="s">
        <v>79</v>
      </c>
      <c r="F20" s="99" t="s">
        <v>80</v>
      </c>
      <c r="H20" s="27"/>
      <c r="J20" s="168"/>
    </row>
    <row r="21" spans="1:10" ht="15.75" customHeight="1">
      <c r="A21" s="21"/>
      <c r="B21" s="138" t="s">
        <v>114</v>
      </c>
      <c r="C21" s="180" t="s">
        <v>109</v>
      </c>
      <c r="D21">
        <v>1</v>
      </c>
      <c r="E21">
        <v>33</v>
      </c>
      <c r="F21" s="101">
        <f>E21*D21</f>
        <v>33</v>
      </c>
      <c r="G21" s="150"/>
      <c r="H21" s="27"/>
      <c r="J21" s="168"/>
    </row>
    <row r="22" spans="1:10" ht="15.75" customHeight="1">
      <c r="A22" s="21"/>
      <c r="B22" s="138"/>
      <c r="C22" s="120"/>
      <c r="D22" s="101"/>
      <c r="E22" s="101" t="s">
        <v>5</v>
      </c>
      <c r="F22" s="101">
        <f>SUM(F21:F21)</f>
        <v>33</v>
      </c>
      <c r="G22" s="150"/>
      <c r="H22" s="27"/>
    </row>
    <row r="23" spans="1:10" ht="15.75">
      <c r="A23" s="21"/>
      <c r="B23" s="140"/>
      <c r="C23" s="118"/>
      <c r="D23" s="240" t="s">
        <v>108</v>
      </c>
      <c r="E23" s="240"/>
      <c r="F23" s="101">
        <f>F22</f>
        <v>33</v>
      </c>
      <c r="G23" s="150"/>
      <c r="H23" s="27"/>
    </row>
    <row r="24" spans="1:10" ht="15.75">
      <c r="A24" s="21"/>
      <c r="B24" s="140"/>
      <c r="C24" s="150"/>
      <c r="D24" s="119"/>
      <c r="E24" s="119"/>
      <c r="F24" s="119"/>
      <c r="G24" s="150"/>
      <c r="H24" s="27"/>
    </row>
    <row r="25" spans="1:10" ht="15.75">
      <c r="A25" s="21"/>
      <c r="B25" s="140"/>
      <c r="C25" s="150"/>
      <c r="D25" s="119"/>
      <c r="E25" s="119"/>
      <c r="F25" s="119"/>
      <c r="G25" s="150"/>
      <c r="H25" s="27"/>
    </row>
    <row r="26" spans="1:10" ht="15.75">
      <c r="A26" s="21"/>
      <c r="B26" s="140"/>
      <c r="C26" s="150"/>
      <c r="D26" s="150"/>
      <c r="E26" s="150"/>
      <c r="F26" s="150"/>
      <c r="G26" s="150"/>
      <c r="H26" s="27"/>
    </row>
    <row r="27" spans="1:10" ht="15.75">
      <c r="A27" s="21"/>
      <c r="B27" s="140"/>
      <c r="C27" s="150"/>
      <c r="D27" s="150"/>
      <c r="E27" s="150"/>
      <c r="F27" s="150"/>
      <c r="G27" s="150"/>
      <c r="H27" s="27"/>
    </row>
    <row r="28" spans="1:10" ht="15.75">
      <c r="A28" s="21"/>
      <c r="B28" s="140"/>
      <c r="C28" s="150"/>
      <c r="D28" s="150"/>
      <c r="E28" s="150"/>
      <c r="F28" s="150"/>
      <c r="G28" s="150"/>
      <c r="H28" s="27"/>
    </row>
    <row r="29" spans="1:10" ht="15.75">
      <c r="A29" s="21"/>
      <c r="B29" s="140"/>
      <c r="C29" s="150"/>
      <c r="D29" s="150"/>
      <c r="E29" s="150"/>
      <c r="F29" s="150"/>
      <c r="G29" s="150"/>
      <c r="H29" s="27"/>
    </row>
    <row r="30" spans="1:10" ht="15.75">
      <c r="A30" s="21"/>
      <c r="B30" s="140"/>
      <c r="C30" s="150"/>
      <c r="D30" s="238"/>
      <c r="E30" s="238"/>
      <c r="F30" s="238"/>
      <c r="G30" s="159"/>
      <c r="H30" s="27"/>
    </row>
    <row r="31" spans="1:10" ht="60" customHeight="1">
      <c r="A31" s="21"/>
      <c r="B31" s="140"/>
      <c r="C31" s="150"/>
      <c r="D31" s="150"/>
      <c r="E31" s="150"/>
      <c r="F31" s="150"/>
      <c r="G31" s="150"/>
      <c r="H31" s="27"/>
    </row>
    <row r="32" spans="1:10" ht="15.75">
      <c r="A32" s="21"/>
      <c r="B32" s="159"/>
      <c r="C32" s="159"/>
      <c r="D32" s="159"/>
      <c r="E32" s="150"/>
      <c r="F32" s="150"/>
      <c r="G32" s="11"/>
      <c r="H32" s="29"/>
    </row>
    <row r="33" spans="1:8" ht="15.75">
      <c r="A33" s="21"/>
      <c r="B33" s="159"/>
      <c r="C33" s="159"/>
      <c r="D33" s="159"/>
      <c r="E33" s="150"/>
      <c r="F33" s="150"/>
      <c r="G33" s="11"/>
      <c r="H33" s="29"/>
    </row>
    <row r="34" spans="1:8" ht="15.75">
      <c r="A34" s="21"/>
      <c r="B34" s="159"/>
      <c r="C34" s="159"/>
      <c r="D34" s="159"/>
      <c r="E34" s="150"/>
      <c r="F34" s="150"/>
      <c r="G34" s="11"/>
      <c r="H34" s="29"/>
    </row>
    <row r="35" spans="1:8" ht="15.75">
      <c r="A35" s="21"/>
      <c r="B35" s="159"/>
      <c r="C35" s="159"/>
      <c r="D35" s="159"/>
      <c r="E35" s="150"/>
      <c r="F35" s="150"/>
      <c r="G35" s="11"/>
      <c r="H35" s="29"/>
    </row>
    <row r="36" spans="1:8" ht="15.75">
      <c r="A36" s="21"/>
      <c r="B36" s="159"/>
      <c r="C36" s="159"/>
      <c r="D36" s="159"/>
      <c r="E36" s="150"/>
      <c r="F36" s="150"/>
      <c r="G36" s="11"/>
      <c r="H36" s="29"/>
    </row>
    <row r="37" spans="1:8" ht="15.75">
      <c r="A37" s="21"/>
      <c r="D37" s="159"/>
      <c r="E37" s="150"/>
      <c r="F37" s="150"/>
      <c r="G37" s="11"/>
      <c r="H37" s="29"/>
    </row>
    <row r="38" spans="1:8" ht="15.75">
      <c r="A38" s="21"/>
      <c r="B38" s="159"/>
      <c r="C38" s="159"/>
      <c r="D38" s="159"/>
      <c r="E38" s="150"/>
      <c r="F38" s="150"/>
      <c r="G38" s="11"/>
      <c r="H38" s="29"/>
    </row>
    <row r="39" spans="1:8" ht="15.75">
      <c r="A39" s="21"/>
      <c r="B39" s="159"/>
      <c r="C39" s="159"/>
      <c r="D39" s="159"/>
      <c r="E39" s="150"/>
      <c r="F39" s="150"/>
      <c r="G39" s="11"/>
      <c r="H39" s="29"/>
    </row>
    <row r="40" spans="1:8" ht="15.75">
      <c r="A40" s="21"/>
      <c r="B40" s="159"/>
      <c r="C40" s="159"/>
      <c r="D40" s="159"/>
      <c r="E40" s="150"/>
      <c r="F40" s="150"/>
      <c r="G40" s="11"/>
      <c r="H40" s="29"/>
    </row>
    <row r="41" spans="1:8" ht="15.75">
      <c r="A41" s="21"/>
      <c r="B41" s="159"/>
      <c r="C41" s="159"/>
      <c r="D41" s="159"/>
      <c r="E41" s="150"/>
      <c r="F41" s="150"/>
      <c r="G41" s="11"/>
      <c r="H41" s="29"/>
    </row>
    <row r="42" spans="1:8" ht="15.75">
      <c r="A42" s="21"/>
      <c r="B42" s="159"/>
      <c r="C42" s="159"/>
      <c r="D42" s="159"/>
      <c r="E42" s="150"/>
      <c r="F42" s="150"/>
      <c r="G42" s="11"/>
      <c r="H42" s="29"/>
    </row>
    <row r="43" spans="1:8" ht="15.75">
      <c r="A43" s="21"/>
      <c r="B43" s="159"/>
      <c r="C43" s="159"/>
      <c r="D43" s="159"/>
      <c r="E43" s="150"/>
      <c r="F43" s="150"/>
      <c r="G43" s="11"/>
      <c r="H43" s="29"/>
    </row>
    <row r="44" spans="1:8" ht="15.75">
      <c r="A44" s="21"/>
      <c r="B44" s="10"/>
      <c r="C44" s="156"/>
      <c r="D44" s="156"/>
      <c r="E44" s="156"/>
      <c r="F44" s="23"/>
      <c r="G44" s="160"/>
      <c r="H44" s="24"/>
    </row>
    <row r="45" spans="1:8" ht="15.75">
      <c r="A45" s="96" t="s">
        <v>33</v>
      </c>
      <c r="B45" s="53"/>
      <c r="C45" s="54"/>
      <c r="D45" s="55"/>
      <c r="E45" s="56"/>
      <c r="F45" s="54"/>
      <c r="G45" s="54"/>
      <c r="H45" s="84"/>
    </row>
    <row r="46" spans="1:8" ht="15" customHeight="1">
      <c r="A46" s="217" t="s">
        <v>37</v>
      </c>
      <c r="B46" s="218"/>
      <c r="C46" s="218"/>
      <c r="D46" s="218"/>
      <c r="E46" s="218"/>
      <c r="F46" s="218"/>
      <c r="G46" s="218"/>
      <c r="H46" s="219"/>
    </row>
    <row r="47" spans="1:8" ht="15" customHeight="1">
      <c r="A47" s="31"/>
      <c r="B47" s="16"/>
      <c r="C47" s="144"/>
      <c r="D47" s="144"/>
      <c r="E47" s="144"/>
      <c r="F47" s="33"/>
      <c r="G47" s="34"/>
      <c r="H47" s="35"/>
    </row>
    <row r="48" spans="1:8" ht="15.75">
      <c r="A48" s="31"/>
      <c r="B48" s="16"/>
      <c r="C48" s="32"/>
      <c r="D48" s="32"/>
      <c r="E48" s="32"/>
      <c r="F48" s="33"/>
      <c r="G48" s="34"/>
      <c r="H48" s="35"/>
    </row>
    <row r="49" spans="1:8">
      <c r="A49" s="10"/>
      <c r="B49" s="12"/>
      <c r="C49" s="13"/>
      <c r="D49" s="14"/>
      <c r="E49" s="15"/>
      <c r="F49" s="13"/>
      <c r="G49" s="13"/>
      <c r="H49" s="13"/>
    </row>
  </sheetData>
  <mergeCells count="11">
    <mergeCell ref="D30:F30"/>
    <mergeCell ref="A46:H46"/>
    <mergeCell ref="A2:H2"/>
    <mergeCell ref="A3:H3"/>
    <mergeCell ref="A4:H4"/>
    <mergeCell ref="B6:H6"/>
    <mergeCell ref="D23:E23"/>
    <mergeCell ref="B5:H5"/>
    <mergeCell ref="B7:F7"/>
    <mergeCell ref="C8:E8"/>
    <mergeCell ref="C9:D9"/>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7"/>
  <sheetViews>
    <sheetView topLeftCell="A37" workbookViewId="0">
      <selection activeCell="B40" sqref="B40"/>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5703125" bestFit="1" customWidth="1"/>
  </cols>
  <sheetData>
    <row r="1" spans="1:8" ht="7.5" customHeight="1">
      <c r="A1" s="36"/>
      <c r="B1" s="37"/>
      <c r="C1" s="37"/>
      <c r="D1" s="37"/>
      <c r="E1" s="37"/>
      <c r="F1" s="37"/>
      <c r="G1" s="37"/>
      <c r="H1" s="38"/>
    </row>
    <row r="2" spans="1:8">
      <c r="A2" s="241" t="s">
        <v>121</v>
      </c>
      <c r="B2" s="242"/>
      <c r="C2" s="242"/>
      <c r="D2" s="242"/>
      <c r="E2" s="242"/>
      <c r="F2" s="242"/>
      <c r="G2" s="242"/>
      <c r="H2" s="243"/>
    </row>
    <row r="3" spans="1:8">
      <c r="A3" s="228" t="s">
        <v>111</v>
      </c>
      <c r="B3" s="246"/>
      <c r="C3" s="246"/>
      <c r="D3" s="246"/>
      <c r="E3" s="246"/>
      <c r="F3" s="246"/>
      <c r="G3" s="246"/>
      <c r="H3" s="230"/>
    </row>
    <row r="4" spans="1:8">
      <c r="A4" s="231" t="s">
        <v>120</v>
      </c>
      <c r="B4" s="247"/>
      <c r="C4" s="247"/>
      <c r="D4" s="247"/>
      <c r="E4" s="247"/>
      <c r="F4" s="247"/>
      <c r="G4" s="247"/>
      <c r="H4" s="233"/>
    </row>
    <row r="5" spans="1:8" ht="8.25" customHeight="1">
      <c r="A5" s="17"/>
      <c r="B5" s="18"/>
      <c r="C5" s="19"/>
      <c r="D5" s="19"/>
      <c r="E5" s="9"/>
      <c r="F5" s="19"/>
      <c r="G5" s="19"/>
      <c r="H5" s="20"/>
    </row>
    <row r="6" spans="1:8">
      <c r="A6" s="39">
        <v>5</v>
      </c>
      <c r="B6" s="248" t="s">
        <v>93</v>
      </c>
      <c r="C6" s="248"/>
      <c r="D6" s="248"/>
      <c r="E6" s="248"/>
      <c r="F6" s="248"/>
      <c r="G6" s="248"/>
      <c r="H6" s="249"/>
    </row>
    <row r="7" spans="1:8">
      <c r="A7" s="40">
        <v>501</v>
      </c>
      <c r="B7" s="248" t="s">
        <v>68</v>
      </c>
      <c r="C7" s="248"/>
      <c r="D7" s="248"/>
      <c r="E7" s="248"/>
      <c r="F7" s="248"/>
      <c r="G7" s="248"/>
      <c r="H7" s="249"/>
    </row>
    <row r="8" spans="1:8" ht="15.75" customHeight="1">
      <c r="A8" s="41"/>
      <c r="B8" s="244"/>
      <c r="C8" s="245"/>
      <c r="D8" s="245"/>
      <c r="E8" s="245"/>
      <c r="F8" s="245"/>
      <c r="G8" s="42" t="s">
        <v>35</v>
      </c>
      <c r="H8" s="61" t="s">
        <v>55</v>
      </c>
    </row>
    <row r="9" spans="1:8">
      <c r="A9" s="21"/>
      <c r="B9" s="22"/>
      <c r="C9" s="250"/>
      <c r="D9" s="250"/>
      <c r="E9" s="250"/>
      <c r="F9" s="23"/>
      <c r="G9" s="114"/>
      <c r="H9" s="24"/>
    </row>
    <row r="10" spans="1:8">
      <c r="B10" s="193" t="s">
        <v>24</v>
      </c>
      <c r="C10" s="239" t="s">
        <v>124</v>
      </c>
      <c r="D10" s="239"/>
      <c r="E10" s="114"/>
      <c r="F10" s="23"/>
      <c r="G10" s="114"/>
      <c r="H10" s="24"/>
    </row>
    <row r="11" spans="1:8" ht="15.75">
      <c r="A11" s="21"/>
      <c r="B11" s="44" t="s">
        <v>25</v>
      </c>
      <c r="C11" s="44" t="s">
        <v>8</v>
      </c>
      <c r="D11" s="44"/>
      <c r="E11" s="45"/>
      <c r="F11" s="45"/>
      <c r="G11" s="45" t="s">
        <v>5</v>
      </c>
      <c r="H11" s="24"/>
    </row>
    <row r="12" spans="1:8">
      <c r="A12" s="43"/>
      <c r="B12" s="46" t="s">
        <v>95</v>
      </c>
      <c r="C12" s="47"/>
      <c r="D12" s="62"/>
      <c r="E12" s="48"/>
      <c r="F12" s="49"/>
      <c r="G12" s="49">
        <f>H22</f>
        <v>2661.3572999999997</v>
      </c>
      <c r="H12" s="24"/>
    </row>
    <row r="13" spans="1:8" ht="15.75">
      <c r="A13" s="21"/>
      <c r="B13" s="58" t="s">
        <v>5</v>
      </c>
      <c r="C13" s="59"/>
      <c r="D13" s="59"/>
      <c r="E13" s="59"/>
      <c r="F13" s="59"/>
      <c r="G13" s="60">
        <f>G12</f>
        <v>2661.3572999999997</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C19</f>
        <v>2661.3572999999997</v>
      </c>
      <c r="D16" s="18"/>
      <c r="E16" s="18"/>
      <c r="F16" s="18"/>
      <c r="G16" s="18"/>
      <c r="H16" s="27"/>
    </row>
    <row r="17" spans="1:8" ht="15.75">
      <c r="A17" s="28"/>
      <c r="B17" s="50" t="s">
        <v>30</v>
      </c>
      <c r="C17" s="51">
        <f>C15-C16</f>
        <v>1638.6427000000003</v>
      </c>
      <c r="D17" s="18"/>
      <c r="E17" s="18"/>
      <c r="F17" s="18"/>
      <c r="G17" s="18"/>
      <c r="H17" s="27"/>
    </row>
    <row r="18" spans="1:8" ht="15.75">
      <c r="A18" s="113"/>
      <c r="B18" s="50" t="s">
        <v>31</v>
      </c>
      <c r="C18" s="51"/>
      <c r="D18" s="18"/>
      <c r="E18" s="18"/>
      <c r="F18" s="18"/>
      <c r="G18" s="18"/>
      <c r="H18" s="27"/>
    </row>
    <row r="19" spans="1:8" ht="15.75">
      <c r="A19" s="113"/>
      <c r="B19" s="50" t="s">
        <v>32</v>
      </c>
      <c r="C19" s="51">
        <f>G12</f>
        <v>2661.3572999999997</v>
      </c>
      <c r="D19" s="18"/>
      <c r="E19" s="18"/>
      <c r="F19" s="18"/>
      <c r="G19" s="18"/>
      <c r="H19" s="27"/>
    </row>
    <row r="20" spans="1:8">
      <c r="A20" s="113"/>
      <c r="B20" s="252" t="s">
        <v>119</v>
      </c>
      <c r="C20" s="252"/>
      <c r="D20" s="252"/>
      <c r="H20" s="27"/>
    </row>
    <row r="21" spans="1:8">
      <c r="A21" s="113"/>
      <c r="B21" s="252" t="s">
        <v>84</v>
      </c>
      <c r="C21" s="252"/>
      <c r="D21" s="252"/>
      <c r="E21" s="173"/>
      <c r="F21" s="173"/>
      <c r="G21" s="101" t="s">
        <v>65</v>
      </c>
      <c r="H21" s="101" t="s">
        <v>66</v>
      </c>
    </row>
    <row r="22" spans="1:8">
      <c r="A22" s="113"/>
      <c r="B22" s="98" t="s">
        <v>56</v>
      </c>
      <c r="C22" s="99" t="s">
        <v>101</v>
      </c>
      <c r="D22" s="99" t="s">
        <v>99</v>
      </c>
      <c r="E22" s="175" t="s">
        <v>57</v>
      </c>
      <c r="F22" s="181" t="s">
        <v>115</v>
      </c>
      <c r="G22" s="110">
        <v>0</v>
      </c>
      <c r="H22" s="158">
        <f>C39</f>
        <v>2661.3572999999997</v>
      </c>
    </row>
    <row r="23" spans="1:8">
      <c r="A23" s="113"/>
      <c r="B23" s="100" t="s">
        <v>58</v>
      </c>
      <c r="C23" s="102">
        <v>91.417500000000004</v>
      </c>
      <c r="D23" s="102">
        <v>13.23</v>
      </c>
      <c r="E23" s="115" t="s">
        <v>55</v>
      </c>
      <c r="F23" s="174"/>
      <c r="G23" s="106"/>
      <c r="H23" s="106"/>
    </row>
    <row r="24" spans="1:8">
      <c r="A24" s="113"/>
      <c r="B24" s="100" t="s">
        <v>59</v>
      </c>
      <c r="C24" s="102">
        <v>170.01200000000003</v>
      </c>
      <c r="D24" s="102">
        <v>24.78</v>
      </c>
      <c r="E24" s="115" t="s">
        <v>55</v>
      </c>
      <c r="H24" s="27"/>
    </row>
    <row r="25" spans="1:8">
      <c r="A25" s="113"/>
      <c r="B25" s="100" t="s">
        <v>60</v>
      </c>
      <c r="C25" s="102">
        <v>133.50800000000001</v>
      </c>
      <c r="D25" s="102">
        <v>15.29</v>
      </c>
      <c r="E25" s="115" t="s">
        <v>55</v>
      </c>
      <c r="F25" s="105"/>
      <c r="H25" s="27"/>
    </row>
    <row r="26" spans="1:8">
      <c r="A26" s="113"/>
      <c r="B26" s="100" t="s">
        <v>61</v>
      </c>
      <c r="C26" s="102">
        <v>538.995</v>
      </c>
      <c r="D26" s="102">
        <f>'502'!D26</f>
        <v>73.510000000000005</v>
      </c>
      <c r="E26" s="115" t="s">
        <v>55</v>
      </c>
      <c r="H26" s="27"/>
    </row>
    <row r="27" spans="1:8">
      <c r="A27" s="113"/>
      <c r="B27" s="100" t="s">
        <v>62</v>
      </c>
      <c r="C27" s="102">
        <v>133.50800000000001</v>
      </c>
      <c r="D27" s="102"/>
      <c r="E27" s="115" t="s">
        <v>55</v>
      </c>
      <c r="F27" s="18"/>
      <c r="G27" s="18"/>
      <c r="H27" s="27"/>
    </row>
    <row r="28" spans="1:8">
      <c r="A28" s="113"/>
      <c r="B28" s="100" t="s">
        <v>63</v>
      </c>
      <c r="C28" s="102">
        <v>170.01200000000003</v>
      </c>
      <c r="D28" s="102"/>
      <c r="E28" s="115" t="s">
        <v>55</v>
      </c>
      <c r="F28" s="18"/>
      <c r="G28" s="18"/>
      <c r="H28" s="27"/>
    </row>
    <row r="29" spans="1:8">
      <c r="A29" s="113"/>
      <c r="B29" s="100" t="s">
        <v>64</v>
      </c>
      <c r="C29" s="102">
        <v>91.417500000000004</v>
      </c>
      <c r="D29" s="102"/>
      <c r="E29" s="115" t="s">
        <v>55</v>
      </c>
      <c r="F29" s="18"/>
      <c r="G29" s="18"/>
      <c r="H29" s="27"/>
    </row>
    <row r="30" spans="1:8">
      <c r="A30" s="113"/>
      <c r="B30" s="100" t="s">
        <v>72</v>
      </c>
      <c r="C30" s="102">
        <v>150.52000000000001</v>
      </c>
      <c r="D30" s="102"/>
      <c r="E30" s="115" t="s">
        <v>55</v>
      </c>
      <c r="F30" s="18"/>
      <c r="G30" s="18"/>
      <c r="H30" s="27"/>
    </row>
    <row r="31" spans="1:8" ht="15.75">
      <c r="A31" s="21"/>
      <c r="B31" s="100" t="s">
        <v>73</v>
      </c>
      <c r="C31" s="102">
        <v>73.378500000000003</v>
      </c>
      <c r="D31" s="102"/>
      <c r="E31" s="115" t="s">
        <v>55</v>
      </c>
      <c r="F31" s="18"/>
      <c r="G31" s="11"/>
      <c r="H31" s="29"/>
    </row>
    <row r="32" spans="1:8" ht="15.75">
      <c r="A32" s="21"/>
      <c r="B32" s="100" t="s">
        <v>74</v>
      </c>
      <c r="C32" s="102">
        <f>'502'!C32</f>
        <v>20.16</v>
      </c>
      <c r="D32" s="102"/>
      <c r="E32" s="115" t="s">
        <v>55</v>
      </c>
      <c r="F32" s="18"/>
      <c r="G32" s="11"/>
      <c r="H32" s="29"/>
    </row>
    <row r="33" spans="1:8" ht="15.75">
      <c r="A33" s="21"/>
      <c r="B33" s="100" t="s">
        <v>75</v>
      </c>
      <c r="C33" s="102">
        <f>[2]ÁREAS!$K$18</f>
        <v>292.00880000000001</v>
      </c>
      <c r="D33" s="102"/>
      <c r="E33" s="115" t="s">
        <v>55</v>
      </c>
      <c r="F33" s="18"/>
      <c r="G33" s="11"/>
      <c r="H33" s="29"/>
    </row>
    <row r="34" spans="1:8" ht="15.75">
      <c r="A34" s="21"/>
      <c r="B34" s="100" t="s">
        <v>76</v>
      </c>
      <c r="C34" s="102">
        <f>[3]ÁREAS!$K$19</f>
        <v>158.72</v>
      </c>
      <c r="D34" s="102"/>
      <c r="E34" s="115" t="s">
        <v>55</v>
      </c>
      <c r="F34" s="18"/>
      <c r="G34" s="11"/>
      <c r="H34" s="29"/>
    </row>
    <row r="35" spans="1:8" ht="15.75">
      <c r="A35" s="21"/>
      <c r="B35" s="100" t="s">
        <v>85</v>
      </c>
      <c r="C35" s="102">
        <f>[3]ÁREAS!$K$20</f>
        <v>77.38</v>
      </c>
      <c r="D35" s="102"/>
      <c r="E35" s="115" t="s">
        <v>55</v>
      </c>
      <c r="F35" s="18"/>
      <c r="G35" s="11"/>
      <c r="H35" s="29"/>
    </row>
    <row r="36" spans="1:8" ht="15.75">
      <c r="A36" s="21"/>
      <c r="B36" s="100" t="s">
        <v>116</v>
      </c>
      <c r="C36" s="102">
        <f>[3]ÁREAS!$L$21</f>
        <v>20.16</v>
      </c>
      <c r="D36" s="102"/>
      <c r="E36" s="178" t="s">
        <v>55</v>
      </c>
      <c r="F36" s="18"/>
      <c r="G36" s="11"/>
      <c r="H36" s="29"/>
    </row>
    <row r="37" spans="1:8" ht="15.75">
      <c r="A37" s="21"/>
      <c r="B37" s="100" t="s">
        <v>117</v>
      </c>
      <c r="C37" s="102">
        <f>[3]ÁREAS!$K$22</f>
        <v>288.44</v>
      </c>
      <c r="D37" s="102"/>
      <c r="E37" s="178" t="s">
        <v>55</v>
      </c>
      <c r="F37" s="18"/>
      <c r="G37" s="11"/>
      <c r="H37" s="29"/>
    </row>
    <row r="38" spans="1:8" ht="15.75">
      <c r="A38" s="21"/>
      <c r="B38" s="100" t="s">
        <v>118</v>
      </c>
      <c r="C38" s="102">
        <f>[3]ÁREAS!$K$32</f>
        <v>124.91</v>
      </c>
      <c r="D38" s="102"/>
      <c r="E38" s="178" t="s">
        <v>55</v>
      </c>
      <c r="F38" s="18"/>
      <c r="G38" s="11"/>
      <c r="H38" s="29"/>
    </row>
    <row r="39" spans="1:8" ht="15.75">
      <c r="A39" s="21"/>
      <c r="B39" s="100" t="s">
        <v>5</v>
      </c>
      <c r="C39" s="102">
        <f>SUM(C23:C38)+SUM(D23:D35)</f>
        <v>2661.3572999999997</v>
      </c>
      <c r="D39" s="102"/>
      <c r="E39" s="115" t="s">
        <v>55</v>
      </c>
      <c r="F39" s="18"/>
      <c r="G39" s="11"/>
      <c r="H39" s="29"/>
    </row>
    <row r="40" spans="1:8" ht="15.75">
      <c r="A40" s="21"/>
      <c r="B40" s="82"/>
      <c r="C40" s="82"/>
      <c r="D40" s="82"/>
      <c r="E40" s="18"/>
      <c r="F40" s="18"/>
      <c r="G40" s="11"/>
      <c r="H40" s="29"/>
    </row>
    <row r="41" spans="1:8" ht="15.75">
      <c r="A41" s="21"/>
      <c r="B41" s="82"/>
      <c r="C41" s="82"/>
      <c r="D41" s="82"/>
      <c r="E41" s="18"/>
      <c r="F41" s="18"/>
      <c r="G41" s="11"/>
      <c r="H41" s="29"/>
    </row>
    <row r="42" spans="1:8" ht="15.75">
      <c r="A42" s="21"/>
      <c r="B42" s="82"/>
      <c r="C42" s="82"/>
      <c r="D42" s="8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4"/>
      <c r="D53" s="114"/>
      <c r="E53" s="114"/>
      <c r="F53" s="23"/>
      <c r="G53" s="30"/>
      <c r="H53" s="24"/>
    </row>
    <row r="54" spans="1:8" ht="15.75">
      <c r="A54" s="52" t="s">
        <v>33</v>
      </c>
      <c r="B54" s="53"/>
      <c r="C54" s="54"/>
      <c r="D54" s="55"/>
      <c r="E54" s="56"/>
      <c r="F54" s="54"/>
      <c r="G54" s="54"/>
      <c r="H54" s="57"/>
    </row>
    <row r="55" spans="1:8" ht="15" customHeight="1">
      <c r="A55" s="217" t="s">
        <v>53</v>
      </c>
      <c r="B55" s="251"/>
      <c r="C55" s="251"/>
      <c r="D55" s="251"/>
      <c r="E55" s="251"/>
      <c r="F55" s="251"/>
      <c r="G55" s="251"/>
      <c r="H55" s="219"/>
    </row>
    <row r="56" spans="1:8" ht="15.75">
      <c r="A56" s="31"/>
      <c r="B56" s="16"/>
      <c r="C56" s="116"/>
      <c r="D56" s="116"/>
      <c r="E56" s="116"/>
      <c r="F56" s="33"/>
      <c r="G56" s="34"/>
      <c r="H56" s="35"/>
    </row>
    <row r="57" spans="1:8">
      <c r="A57" s="10"/>
      <c r="B57" s="12"/>
      <c r="C57" s="117"/>
      <c r="D57" s="14"/>
      <c r="E57" s="15"/>
      <c r="F57" s="117"/>
      <c r="G57" s="117"/>
      <c r="H57" s="117"/>
    </row>
  </sheetData>
  <mergeCells count="11">
    <mergeCell ref="C9:E9"/>
    <mergeCell ref="C10:D10"/>
    <mergeCell ref="A55:H55"/>
    <mergeCell ref="B20:D20"/>
    <mergeCell ref="B21:D21"/>
    <mergeCell ref="A2:H2"/>
    <mergeCell ref="B8:F8"/>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7"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7"/>
  <sheetViews>
    <sheetView workbookViewId="0">
      <selection activeCell="H44" sqref="H44"/>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6" customHeight="1">
      <c r="A1" s="36"/>
      <c r="B1" s="37"/>
      <c r="C1" s="37"/>
      <c r="D1" s="37"/>
      <c r="E1" s="37"/>
      <c r="F1" s="37"/>
      <c r="G1" s="37"/>
      <c r="H1" s="38"/>
    </row>
    <row r="2" spans="1:8">
      <c r="A2" s="241" t="s">
        <v>121</v>
      </c>
      <c r="B2" s="242"/>
      <c r="C2" s="242"/>
      <c r="D2" s="242"/>
      <c r="E2" s="242"/>
      <c r="F2" s="242"/>
      <c r="G2" s="242"/>
      <c r="H2" s="243"/>
    </row>
    <row r="3" spans="1:8">
      <c r="A3" s="228" t="s">
        <v>111</v>
      </c>
      <c r="B3" s="246"/>
      <c r="C3" s="246"/>
      <c r="D3" s="246"/>
      <c r="E3" s="246"/>
      <c r="F3" s="246"/>
      <c r="G3" s="246"/>
      <c r="H3" s="230"/>
    </row>
    <row r="4" spans="1:8">
      <c r="A4" s="231" t="s">
        <v>120</v>
      </c>
      <c r="B4" s="247"/>
      <c r="C4" s="247"/>
      <c r="D4" s="247"/>
      <c r="E4" s="247"/>
      <c r="F4" s="247"/>
      <c r="G4" s="247"/>
      <c r="H4" s="233"/>
    </row>
    <row r="5" spans="1:8" ht="2.25" customHeight="1">
      <c r="A5" s="17"/>
      <c r="B5" s="18"/>
      <c r="C5" s="19"/>
      <c r="D5" s="19"/>
      <c r="E5" s="9"/>
      <c r="F5" s="19"/>
      <c r="G5" s="19"/>
      <c r="H5" s="20"/>
    </row>
    <row r="6" spans="1:8">
      <c r="A6" s="39">
        <v>5</v>
      </c>
      <c r="B6" s="248" t="s">
        <v>93</v>
      </c>
      <c r="C6" s="248"/>
      <c r="D6" s="248"/>
      <c r="E6" s="248"/>
      <c r="F6" s="248"/>
      <c r="G6" s="248"/>
      <c r="H6" s="249"/>
    </row>
    <row r="7" spans="1:8">
      <c r="A7" s="40">
        <v>502</v>
      </c>
      <c r="B7" s="234" t="s">
        <v>94</v>
      </c>
      <c r="C7" s="234"/>
      <c r="D7" s="234"/>
      <c r="E7" s="234"/>
      <c r="F7" s="234"/>
      <c r="G7" s="234"/>
      <c r="H7" s="235"/>
    </row>
    <row r="8" spans="1:8" ht="15.75" customHeight="1">
      <c r="A8" s="41"/>
      <c r="B8" s="244"/>
      <c r="C8" s="245"/>
      <c r="D8" s="245"/>
      <c r="E8" s="245"/>
      <c r="F8" s="245"/>
      <c r="G8" s="42" t="s">
        <v>35</v>
      </c>
      <c r="H8" s="61" t="s">
        <v>55</v>
      </c>
    </row>
    <row r="9" spans="1:8">
      <c r="A9" s="21"/>
      <c r="B9" s="22"/>
      <c r="C9" s="250"/>
      <c r="D9" s="250"/>
      <c r="E9" s="250"/>
      <c r="F9" s="23"/>
      <c r="G9" s="114"/>
      <c r="H9" s="24"/>
    </row>
    <row r="10" spans="1:8" ht="15.75">
      <c r="A10" s="25" t="s">
        <v>24</v>
      </c>
      <c r="B10" s="22"/>
      <c r="C10" s="239"/>
      <c r="D10" s="239"/>
      <c r="E10" s="114"/>
      <c r="F10" s="23"/>
      <c r="G10" s="114"/>
      <c r="H10" s="24"/>
    </row>
    <row r="11" spans="1:8" ht="15.75">
      <c r="A11" s="21"/>
      <c r="B11" s="44" t="s">
        <v>25</v>
      </c>
      <c r="C11" s="44" t="s">
        <v>8</v>
      </c>
      <c r="D11" s="44"/>
      <c r="E11" s="45"/>
      <c r="F11" s="45"/>
      <c r="G11" s="45" t="s">
        <v>5</v>
      </c>
      <c r="H11" s="24"/>
    </row>
    <row r="12" spans="1:8">
      <c r="A12" s="43"/>
      <c r="B12" s="46" t="s">
        <v>96</v>
      </c>
      <c r="C12" s="47"/>
      <c r="D12" s="62"/>
      <c r="E12" s="48"/>
      <c r="F12" s="49"/>
      <c r="G12" s="49">
        <f>H22</f>
        <v>2661.3572999999997</v>
      </c>
      <c r="H12" s="24"/>
    </row>
    <row r="13" spans="1:8" ht="15.75">
      <c r="A13" s="21"/>
      <c r="B13" s="58" t="s">
        <v>5</v>
      </c>
      <c r="C13" s="59"/>
      <c r="D13" s="59"/>
      <c r="E13" s="59"/>
      <c r="F13" s="59"/>
      <c r="G13" s="60">
        <f>G12</f>
        <v>2661.3572999999997</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f>C19</f>
        <v>2661.3572999999997</v>
      </c>
      <c r="D16" s="18"/>
      <c r="E16" s="18"/>
      <c r="F16" s="18"/>
      <c r="G16" s="18"/>
      <c r="H16" s="27"/>
    </row>
    <row r="17" spans="1:8" ht="15.75">
      <c r="A17" s="28"/>
      <c r="B17" s="50" t="s">
        <v>30</v>
      </c>
      <c r="C17" s="51">
        <f>C15-C16</f>
        <v>1638.6427000000003</v>
      </c>
      <c r="D17" s="18"/>
      <c r="E17" s="18"/>
      <c r="F17" s="18"/>
      <c r="G17" s="18"/>
      <c r="H17" s="27"/>
    </row>
    <row r="18" spans="1:8" ht="15.75">
      <c r="A18" s="113"/>
      <c r="B18" s="50" t="s">
        <v>31</v>
      </c>
      <c r="C18" s="51"/>
      <c r="D18" s="18"/>
      <c r="E18" s="18"/>
      <c r="F18" s="18"/>
      <c r="G18" s="18"/>
      <c r="H18" s="27"/>
    </row>
    <row r="19" spans="1:8" ht="15.75">
      <c r="A19" s="113"/>
      <c r="B19" s="50" t="s">
        <v>32</v>
      </c>
      <c r="C19" s="51">
        <f>G12</f>
        <v>2661.3572999999997</v>
      </c>
      <c r="D19" s="18"/>
      <c r="E19" s="18"/>
      <c r="F19" s="18"/>
      <c r="G19" s="18"/>
      <c r="H19" s="27"/>
    </row>
    <row r="20" spans="1:8">
      <c r="A20" s="113"/>
      <c r="B20" s="252" t="s">
        <v>105</v>
      </c>
      <c r="C20" s="252"/>
      <c r="D20" s="252"/>
      <c r="H20" s="27"/>
    </row>
    <row r="21" spans="1:8">
      <c r="A21" s="113"/>
      <c r="B21" s="252" t="s">
        <v>84</v>
      </c>
      <c r="C21" s="252"/>
      <c r="D21" s="252"/>
      <c r="E21" s="173"/>
      <c r="F21" s="173"/>
      <c r="G21" s="101" t="s">
        <v>65</v>
      </c>
      <c r="H21" s="101" t="s">
        <v>66</v>
      </c>
    </row>
    <row r="22" spans="1:8">
      <c r="A22" s="113"/>
      <c r="B22" s="166" t="s">
        <v>56</v>
      </c>
      <c r="C22" s="99" t="s">
        <v>101</v>
      </c>
      <c r="D22" s="99" t="s">
        <v>99</v>
      </c>
      <c r="E22" s="175" t="s">
        <v>57</v>
      </c>
      <c r="F22" s="176" t="s">
        <v>104</v>
      </c>
      <c r="G22" s="110">
        <v>0</v>
      </c>
      <c r="H22" s="177">
        <f>C39</f>
        <v>2661.3572999999997</v>
      </c>
    </row>
    <row r="23" spans="1:8">
      <c r="A23" s="113"/>
      <c r="B23" s="100" t="s">
        <v>58</v>
      </c>
      <c r="C23" s="102">
        <v>91.417500000000004</v>
      </c>
      <c r="D23" s="102">
        <v>13.23</v>
      </c>
      <c r="E23" s="145" t="s">
        <v>55</v>
      </c>
      <c r="F23" s="174"/>
      <c r="G23" s="106"/>
      <c r="H23" s="106"/>
    </row>
    <row r="24" spans="1:8">
      <c r="A24" s="113"/>
      <c r="B24" s="100" t="s">
        <v>59</v>
      </c>
      <c r="C24" s="102">
        <v>170.01200000000003</v>
      </c>
      <c r="D24" s="102">
        <v>24.78</v>
      </c>
      <c r="E24" s="145" t="s">
        <v>55</v>
      </c>
      <c r="H24" s="27"/>
    </row>
    <row r="25" spans="1:8">
      <c r="A25" s="113"/>
      <c r="B25" s="100" t="s">
        <v>60</v>
      </c>
      <c r="C25" s="102">
        <v>133.50800000000001</v>
      </c>
      <c r="D25" s="102">
        <v>15.29</v>
      </c>
      <c r="E25" s="145" t="s">
        <v>55</v>
      </c>
      <c r="F25" s="105"/>
      <c r="H25" s="27"/>
    </row>
    <row r="26" spans="1:8">
      <c r="A26" s="113"/>
      <c r="B26" s="100" t="s">
        <v>61</v>
      </c>
      <c r="C26" s="102">
        <v>538.995</v>
      </c>
      <c r="D26" s="102">
        <f>[3]LIXAMENTO!$D$7</f>
        <v>73.510000000000005</v>
      </c>
      <c r="E26" s="145" t="s">
        <v>55</v>
      </c>
      <c r="H26" s="27"/>
    </row>
    <row r="27" spans="1:8">
      <c r="A27" s="113"/>
      <c r="B27" s="100" t="s">
        <v>62</v>
      </c>
      <c r="C27" s="102">
        <v>133.50800000000001</v>
      </c>
      <c r="D27" s="102"/>
      <c r="E27" s="145" t="s">
        <v>55</v>
      </c>
      <c r="F27" s="18"/>
      <c r="G27" s="18"/>
      <c r="H27" s="27"/>
    </row>
    <row r="28" spans="1:8">
      <c r="A28" s="113"/>
      <c r="B28" s="100" t="s">
        <v>63</v>
      </c>
      <c r="C28" s="102">
        <v>170.01200000000003</v>
      </c>
      <c r="D28" s="102"/>
      <c r="E28" s="145" t="s">
        <v>55</v>
      </c>
      <c r="F28" s="18"/>
      <c r="G28" s="18"/>
      <c r="H28" s="27"/>
    </row>
    <row r="29" spans="1:8">
      <c r="A29" s="113"/>
      <c r="B29" s="100" t="s">
        <v>64</v>
      </c>
      <c r="C29" s="102">
        <v>91.417500000000004</v>
      </c>
      <c r="D29" s="102"/>
      <c r="E29" s="145" t="s">
        <v>55</v>
      </c>
      <c r="F29" s="18"/>
      <c r="G29" s="18"/>
      <c r="H29" s="27"/>
    </row>
    <row r="30" spans="1:8">
      <c r="A30" s="113"/>
      <c r="B30" s="100" t="s">
        <v>72</v>
      </c>
      <c r="C30" s="102">
        <v>150.52000000000001</v>
      </c>
      <c r="D30" s="102"/>
      <c r="E30" s="145" t="s">
        <v>55</v>
      </c>
      <c r="F30" s="18"/>
      <c r="G30" s="18"/>
      <c r="H30" s="27"/>
    </row>
    <row r="31" spans="1:8" ht="15.75">
      <c r="A31" s="21"/>
      <c r="B31" s="100" t="s">
        <v>73</v>
      </c>
      <c r="C31" s="102">
        <v>73.378500000000003</v>
      </c>
      <c r="D31" s="102"/>
      <c r="E31" s="145" t="s">
        <v>55</v>
      </c>
      <c r="F31" s="18"/>
      <c r="G31" s="11"/>
      <c r="H31" s="29"/>
    </row>
    <row r="32" spans="1:8" ht="15.75">
      <c r="A32" s="21"/>
      <c r="B32" s="100" t="s">
        <v>74</v>
      </c>
      <c r="C32" s="102">
        <f>[3]LIXAMENTO!$C$13</f>
        <v>20.16</v>
      </c>
      <c r="D32" s="102"/>
      <c r="E32" s="145" t="s">
        <v>55</v>
      </c>
      <c r="F32" s="18"/>
      <c r="G32" s="11"/>
      <c r="H32" s="29"/>
    </row>
    <row r="33" spans="1:8" ht="15.75">
      <c r="A33" s="21"/>
      <c r="B33" s="100" t="s">
        <v>75</v>
      </c>
      <c r="C33" s="102">
        <f>[2]ÁREAS!$K$18</f>
        <v>292.00880000000001</v>
      </c>
      <c r="D33" s="102"/>
      <c r="E33" s="145" t="s">
        <v>55</v>
      </c>
      <c r="F33" s="18"/>
      <c r="G33" s="11"/>
      <c r="H33" s="29"/>
    </row>
    <row r="34" spans="1:8" ht="15.75">
      <c r="A34" s="21"/>
      <c r="B34" s="100" t="s">
        <v>76</v>
      </c>
      <c r="C34" s="102">
        <f>[3]ÁREAS!$K$19</f>
        <v>158.72</v>
      </c>
      <c r="D34" s="102"/>
      <c r="E34" s="145" t="s">
        <v>55</v>
      </c>
      <c r="F34" s="18"/>
      <c r="G34" s="11"/>
      <c r="H34" s="29"/>
    </row>
    <row r="35" spans="1:8" ht="15.75">
      <c r="A35" s="21"/>
      <c r="B35" s="100" t="s">
        <v>85</v>
      </c>
      <c r="C35" s="102">
        <f>[3]ÁREAS!$K$20</f>
        <v>77.38</v>
      </c>
      <c r="D35" s="102"/>
      <c r="E35" s="145" t="s">
        <v>55</v>
      </c>
      <c r="F35" s="18"/>
      <c r="G35" s="11"/>
      <c r="H35" s="29"/>
    </row>
    <row r="36" spans="1:8" ht="15.75">
      <c r="A36" s="21"/>
      <c r="B36" s="100" t="s">
        <v>116</v>
      </c>
      <c r="C36" s="102">
        <v>20.16</v>
      </c>
      <c r="D36" s="102"/>
      <c r="E36" s="178" t="s">
        <v>55</v>
      </c>
      <c r="F36" s="18"/>
      <c r="G36" s="11"/>
      <c r="H36" s="29"/>
    </row>
    <row r="37" spans="1:8" ht="15.75">
      <c r="A37" s="21"/>
      <c r="B37" s="100" t="s">
        <v>117</v>
      </c>
      <c r="C37" s="102">
        <v>288.44</v>
      </c>
      <c r="D37" s="102"/>
      <c r="E37" s="178" t="s">
        <v>55</v>
      </c>
      <c r="F37" s="18"/>
      <c r="G37" s="11"/>
      <c r="H37" s="29"/>
    </row>
    <row r="38" spans="1:8" ht="15.75">
      <c r="A38" s="21"/>
      <c r="B38" s="100" t="s">
        <v>118</v>
      </c>
      <c r="C38" s="102">
        <v>124.91</v>
      </c>
      <c r="D38" s="102"/>
      <c r="E38" s="178" t="s">
        <v>55</v>
      </c>
      <c r="F38" s="18"/>
      <c r="G38" s="11"/>
      <c r="H38" s="29"/>
    </row>
    <row r="39" spans="1:8" ht="15.75">
      <c r="A39" s="21"/>
      <c r="B39" s="100" t="s">
        <v>5</v>
      </c>
      <c r="C39" s="102">
        <f>SUM(C23:C38)+SUM(D23:D38)</f>
        <v>2661.3572999999997</v>
      </c>
      <c r="D39" s="102"/>
      <c r="E39" s="145" t="s">
        <v>55</v>
      </c>
      <c r="F39" s="18"/>
      <c r="G39" s="11"/>
      <c r="H39" s="29"/>
    </row>
    <row r="40" spans="1:8" ht="15.75">
      <c r="A40" s="21"/>
      <c r="B40" s="82"/>
      <c r="C40" s="82"/>
      <c r="D40" s="82"/>
      <c r="E40" s="18"/>
      <c r="F40" s="18"/>
      <c r="G40" s="11"/>
      <c r="H40" s="29"/>
    </row>
    <row r="41" spans="1:8" ht="15.75">
      <c r="A41" s="21"/>
      <c r="B41" s="82"/>
      <c r="C41" s="82"/>
      <c r="D41" s="82"/>
      <c r="E41" s="18"/>
      <c r="F41" s="18"/>
      <c r="G41" s="11"/>
      <c r="H41" s="29"/>
    </row>
    <row r="42" spans="1:8" ht="15.75">
      <c r="A42" s="21"/>
      <c r="B42" s="82"/>
      <c r="C42" s="82"/>
      <c r="D42" s="8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4"/>
      <c r="D53" s="114"/>
      <c r="E53" s="114"/>
      <c r="F53" s="23"/>
      <c r="G53" s="30"/>
      <c r="H53" s="24"/>
    </row>
    <row r="54" spans="1:8" ht="15.75">
      <c r="A54" s="52" t="s">
        <v>33</v>
      </c>
      <c r="B54" s="53"/>
      <c r="C54" s="54"/>
      <c r="D54" s="55"/>
      <c r="E54" s="56"/>
      <c r="F54" s="54"/>
      <c r="G54" s="54"/>
      <c r="H54" s="57"/>
    </row>
    <row r="55" spans="1:8" ht="15" customHeight="1">
      <c r="A55" s="217" t="s">
        <v>53</v>
      </c>
      <c r="B55" s="251"/>
      <c r="C55" s="251"/>
      <c r="D55" s="251"/>
      <c r="E55" s="251"/>
      <c r="F55" s="251"/>
      <c r="G55" s="251"/>
      <c r="H55" s="219"/>
    </row>
    <row r="56" spans="1:8" ht="15.75">
      <c r="A56" s="31"/>
      <c r="B56" s="16"/>
      <c r="C56" s="116"/>
      <c r="D56" s="116"/>
      <c r="E56" s="116"/>
      <c r="F56" s="33"/>
      <c r="G56" s="34"/>
      <c r="H56" s="35"/>
    </row>
    <row r="57" spans="1:8">
      <c r="A57" s="10"/>
      <c r="B57" s="12"/>
      <c r="C57" s="117"/>
      <c r="D57" s="14"/>
      <c r="E57" s="15"/>
      <c r="F57" s="117"/>
      <c r="G57" s="117"/>
      <c r="H57" s="117"/>
    </row>
  </sheetData>
  <mergeCells count="11">
    <mergeCell ref="C9:E9"/>
    <mergeCell ref="C10:D10"/>
    <mergeCell ref="B20:D20"/>
    <mergeCell ref="B21:D21"/>
    <mergeCell ref="A55:H55"/>
    <mergeCell ref="B8:F8"/>
    <mergeCell ref="A2:H2"/>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1"/>
  <sheetViews>
    <sheetView topLeftCell="A25" workbookViewId="0">
      <selection activeCell="J29" sqref="J29"/>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3.75" customHeight="1">
      <c r="A1" s="36"/>
      <c r="B1" s="37"/>
      <c r="C1" s="37"/>
      <c r="D1" s="37"/>
      <c r="E1" s="37"/>
      <c r="F1" s="37"/>
      <c r="G1" s="37"/>
      <c r="H1" s="38"/>
    </row>
    <row r="2" spans="1:8">
      <c r="A2" s="241" t="s">
        <v>121</v>
      </c>
      <c r="B2" s="242"/>
      <c r="C2" s="242"/>
      <c r="D2" s="242"/>
      <c r="E2" s="242"/>
      <c r="F2" s="242"/>
      <c r="G2" s="242"/>
      <c r="H2" s="243"/>
    </row>
    <row r="3" spans="1:8">
      <c r="A3" s="228" t="s">
        <v>111</v>
      </c>
      <c r="B3" s="246"/>
      <c r="C3" s="246"/>
      <c r="D3" s="246"/>
      <c r="E3" s="246"/>
      <c r="F3" s="246"/>
      <c r="G3" s="246"/>
      <c r="H3" s="230"/>
    </row>
    <row r="4" spans="1:8">
      <c r="A4" s="231" t="s">
        <v>120</v>
      </c>
      <c r="B4" s="247"/>
      <c r="C4" s="247"/>
      <c r="D4" s="247"/>
      <c r="E4" s="247"/>
      <c r="F4" s="247"/>
      <c r="G4" s="247"/>
      <c r="H4" s="233"/>
    </row>
    <row r="5" spans="1:8" ht="4.5" customHeight="1">
      <c r="A5" s="17"/>
      <c r="B5" s="18"/>
      <c r="C5" s="19"/>
      <c r="D5" s="19"/>
      <c r="E5" s="9"/>
      <c r="F5" s="19"/>
      <c r="G5" s="19"/>
      <c r="H5" s="20"/>
    </row>
    <row r="6" spans="1:8">
      <c r="A6" s="39">
        <v>5</v>
      </c>
      <c r="B6" s="248" t="s">
        <v>93</v>
      </c>
      <c r="C6" s="248"/>
      <c r="D6" s="248"/>
      <c r="E6" s="248"/>
      <c r="F6" s="248"/>
      <c r="G6" s="248"/>
      <c r="H6" s="249"/>
    </row>
    <row r="7" spans="1:8" ht="29.25" customHeight="1">
      <c r="A7" s="40">
        <v>503</v>
      </c>
      <c r="B7" s="224" t="s">
        <v>70</v>
      </c>
      <c r="C7" s="224"/>
      <c r="D7" s="224"/>
      <c r="E7" s="224"/>
      <c r="F7" s="224"/>
      <c r="G7" s="224"/>
      <c r="H7" s="236"/>
    </row>
    <row r="8" spans="1:8" ht="15.75" customHeight="1">
      <c r="A8" s="41"/>
      <c r="B8" s="244"/>
      <c r="C8" s="245"/>
      <c r="D8" s="245"/>
      <c r="E8" s="245"/>
      <c r="F8" s="245"/>
      <c r="G8" s="42" t="s">
        <v>35</v>
      </c>
      <c r="H8" s="61" t="s">
        <v>55</v>
      </c>
    </row>
    <row r="9" spans="1:8">
      <c r="A9" s="21"/>
      <c r="B9" s="22"/>
      <c r="C9" s="250"/>
      <c r="D9" s="250"/>
      <c r="E9" s="250"/>
      <c r="F9" s="23"/>
      <c r="G9" s="114"/>
      <c r="H9" s="24"/>
    </row>
    <row r="10" spans="1:8" ht="15.75">
      <c r="A10" s="25" t="s">
        <v>24</v>
      </c>
      <c r="B10" s="22"/>
      <c r="C10" s="239"/>
      <c r="D10" s="239"/>
      <c r="E10" s="114"/>
      <c r="F10" s="23"/>
      <c r="G10" s="114"/>
      <c r="H10" s="24"/>
    </row>
    <row r="11" spans="1:8" ht="15.75">
      <c r="A11" s="21"/>
      <c r="B11" s="44" t="s">
        <v>25</v>
      </c>
      <c r="C11" s="44" t="s">
        <v>8</v>
      </c>
      <c r="D11" s="44" t="s">
        <v>86</v>
      </c>
      <c r="E11" s="125" t="s">
        <v>87</v>
      </c>
      <c r="F11" s="45"/>
      <c r="G11" s="45" t="s">
        <v>5</v>
      </c>
      <c r="H11" s="24"/>
    </row>
    <row r="12" spans="1:8">
      <c r="A12" s="43"/>
      <c r="B12" s="46" t="s">
        <v>98</v>
      </c>
      <c r="C12" s="47"/>
      <c r="D12" s="62">
        <v>2</v>
      </c>
      <c r="E12" s="48">
        <v>12</v>
      </c>
      <c r="F12" s="49"/>
      <c r="G12" s="49">
        <f>E12*D12</f>
        <v>24</v>
      </c>
      <c r="H12" s="24"/>
    </row>
    <row r="13" spans="1:8" ht="15.75">
      <c r="A13" s="21"/>
      <c r="B13" s="58" t="s">
        <v>5</v>
      </c>
      <c r="C13" s="59"/>
      <c r="D13" s="59"/>
      <c r="E13" s="59"/>
      <c r="F13" s="59"/>
      <c r="G13" s="60">
        <f>G12</f>
        <v>24</v>
      </c>
      <c r="H13" s="24"/>
    </row>
    <row r="14" spans="1:8">
      <c r="A14" s="21"/>
      <c r="B14" s="18"/>
      <c r="C14" s="18"/>
      <c r="D14" s="18"/>
      <c r="E14" s="18"/>
      <c r="F14" s="18"/>
      <c r="G14" s="18"/>
      <c r="H14" s="24"/>
    </row>
    <row r="15" spans="1:8" ht="15.75">
      <c r="A15" s="26"/>
      <c r="B15" s="93" t="s">
        <v>28</v>
      </c>
      <c r="C15" s="94">
        <v>24</v>
      </c>
      <c r="D15" s="18"/>
      <c r="E15" s="18"/>
      <c r="F15" s="18"/>
      <c r="G15" s="18"/>
      <c r="H15" s="27"/>
    </row>
    <row r="16" spans="1:8" ht="15.75">
      <c r="A16" s="28"/>
      <c r="B16" s="93" t="s">
        <v>29</v>
      </c>
      <c r="C16" s="94">
        <v>24</v>
      </c>
      <c r="D16" s="18"/>
      <c r="E16" s="18"/>
      <c r="F16" s="18"/>
      <c r="G16" s="18"/>
      <c r="H16" s="27"/>
    </row>
    <row r="17" spans="1:8" ht="15.75">
      <c r="A17" s="28"/>
      <c r="B17" s="93" t="s">
        <v>30</v>
      </c>
      <c r="C17" s="94">
        <f>C15-C16</f>
        <v>0</v>
      </c>
      <c r="D17" s="18"/>
      <c r="E17" s="18"/>
      <c r="F17" s="18"/>
      <c r="G17" s="18"/>
      <c r="H17" s="27"/>
    </row>
    <row r="18" spans="1:8" ht="15.75">
      <c r="A18" s="113"/>
      <c r="B18" s="93" t="s">
        <v>31</v>
      </c>
      <c r="C18" s="94"/>
      <c r="D18" s="18"/>
      <c r="E18" s="18"/>
      <c r="F18" s="18"/>
      <c r="G18" s="18"/>
      <c r="H18" s="27"/>
    </row>
    <row r="19" spans="1:8" ht="15.75">
      <c r="A19" s="113"/>
      <c r="B19" s="93" t="s">
        <v>32</v>
      </c>
      <c r="C19" s="94">
        <f>G12</f>
        <v>24</v>
      </c>
      <c r="D19" s="18"/>
      <c r="E19" s="18"/>
      <c r="F19" s="18"/>
      <c r="G19" s="18"/>
      <c r="H19" s="27"/>
    </row>
    <row r="20" spans="1:8">
      <c r="A20" s="113"/>
      <c r="B20" s="253"/>
      <c r="C20" s="253"/>
      <c r="D20" s="253"/>
      <c r="E20" s="95"/>
      <c r="F20" s="95"/>
      <c r="G20" s="95"/>
      <c r="H20" s="27"/>
    </row>
    <row r="21" spans="1:8">
      <c r="A21" s="113"/>
      <c r="B21" s="253"/>
      <c r="C21" s="253"/>
      <c r="D21" s="253"/>
      <c r="E21" s="123"/>
      <c r="F21" s="123"/>
      <c r="G21" s="123"/>
      <c r="H21" s="27"/>
    </row>
    <row r="22" spans="1:8">
      <c r="A22" s="113"/>
      <c r="B22" s="126"/>
      <c r="C22" s="127"/>
      <c r="D22" s="126"/>
      <c r="E22" s="128"/>
      <c r="F22" s="129"/>
      <c r="G22" s="129"/>
      <c r="H22" s="27"/>
    </row>
    <row r="23" spans="1:8">
      <c r="A23" s="113"/>
      <c r="B23" s="95"/>
      <c r="C23" s="122"/>
      <c r="D23" s="124"/>
      <c r="E23" s="130"/>
      <c r="F23" s="131"/>
      <c r="G23" s="131"/>
      <c r="H23" s="27"/>
    </row>
    <row r="24" spans="1:8">
      <c r="A24" s="113"/>
      <c r="B24" s="95"/>
      <c r="C24" s="122"/>
      <c r="D24" s="124"/>
      <c r="E24" s="95"/>
      <c r="F24" s="95"/>
      <c r="G24" s="95"/>
      <c r="H24" s="27"/>
    </row>
    <row r="25" spans="1:8">
      <c r="A25" s="113"/>
      <c r="B25" s="95"/>
      <c r="C25" s="122"/>
      <c r="D25" s="124"/>
      <c r="E25" s="95"/>
      <c r="F25" s="132"/>
      <c r="G25" s="132"/>
      <c r="H25" s="27"/>
    </row>
    <row r="26" spans="1:8">
      <c r="A26" s="113"/>
      <c r="B26" s="95"/>
      <c r="C26" s="122"/>
      <c r="D26" s="124"/>
      <c r="E26" s="95"/>
      <c r="F26" s="95"/>
      <c r="G26" s="95"/>
      <c r="H26" s="27"/>
    </row>
    <row r="27" spans="1:8">
      <c r="A27" s="113"/>
      <c r="B27" s="95"/>
      <c r="C27" s="122"/>
      <c r="D27" s="124"/>
      <c r="E27" s="18"/>
      <c r="F27" s="18"/>
      <c r="G27" s="18"/>
      <c r="H27" s="27"/>
    </row>
    <row r="28" spans="1:8">
      <c r="A28" s="113"/>
      <c r="B28" s="95"/>
      <c r="C28" s="122"/>
      <c r="D28" s="124"/>
      <c r="E28" s="18"/>
      <c r="F28" s="18"/>
      <c r="G28" s="18"/>
      <c r="H28" s="27"/>
    </row>
    <row r="29" spans="1:8">
      <c r="A29" s="113"/>
      <c r="B29" s="95"/>
      <c r="C29" s="122"/>
      <c r="D29" s="124"/>
      <c r="E29" s="18"/>
      <c r="F29" s="18"/>
      <c r="G29" s="18"/>
      <c r="H29" s="27"/>
    </row>
    <row r="30" spans="1:8">
      <c r="A30" s="113"/>
      <c r="B30" s="95"/>
      <c r="C30" s="122"/>
      <c r="D30" s="124"/>
      <c r="E30" s="18"/>
      <c r="F30" s="18"/>
      <c r="G30" s="18"/>
      <c r="H30" s="27"/>
    </row>
    <row r="31" spans="1:8" ht="15.75">
      <c r="A31" s="21"/>
      <c r="B31" s="95"/>
      <c r="C31" s="122"/>
      <c r="D31" s="124"/>
      <c r="E31" s="18"/>
      <c r="F31" s="18"/>
      <c r="G31" s="11"/>
      <c r="H31" s="29"/>
    </row>
    <row r="32" spans="1:8" ht="15.75">
      <c r="A32" s="21"/>
      <c r="B32" s="95"/>
      <c r="C32" s="122"/>
      <c r="D32" s="124"/>
      <c r="E32" s="18"/>
      <c r="F32" s="18"/>
      <c r="G32" s="11"/>
      <c r="H32" s="29"/>
    </row>
    <row r="33" spans="1:8" ht="15.75">
      <c r="A33" s="21"/>
      <c r="B33" s="95"/>
      <c r="C33" s="122"/>
      <c r="D33" s="124"/>
      <c r="E33" s="18"/>
      <c r="F33" s="18"/>
      <c r="G33" s="11"/>
      <c r="H33" s="29"/>
    </row>
    <row r="34" spans="1:8" ht="15.75">
      <c r="A34" s="21"/>
      <c r="B34" s="95"/>
      <c r="C34" s="122"/>
      <c r="D34" s="124"/>
      <c r="E34" s="18"/>
      <c r="F34" s="18"/>
      <c r="G34" s="11"/>
      <c r="H34" s="29"/>
    </row>
    <row r="35" spans="1:8" ht="15.75">
      <c r="A35" s="21"/>
      <c r="B35" s="95"/>
      <c r="C35" s="122"/>
      <c r="D35" s="124"/>
      <c r="E35" s="18"/>
      <c r="F35" s="18"/>
      <c r="G35" s="11"/>
      <c r="H35" s="29"/>
    </row>
    <row r="36" spans="1:8" ht="15.75">
      <c r="A36" s="21"/>
      <c r="B36" s="95"/>
      <c r="C36" s="122"/>
      <c r="D36" s="124"/>
      <c r="E36" s="18"/>
      <c r="F36" s="18"/>
      <c r="G36" s="11"/>
      <c r="H36" s="29"/>
    </row>
    <row r="37" spans="1:8" ht="15.75">
      <c r="A37" s="21"/>
      <c r="B37" s="82"/>
      <c r="C37" s="82"/>
      <c r="D37" s="82"/>
      <c r="E37" s="18"/>
      <c r="F37" s="18"/>
      <c r="G37" s="11"/>
      <c r="H37" s="29"/>
    </row>
    <row r="38" spans="1:8" ht="15.75">
      <c r="A38" s="21"/>
      <c r="B38" s="82"/>
      <c r="C38" s="82"/>
      <c r="D38" s="82"/>
      <c r="E38" s="18"/>
      <c r="F38" s="18"/>
      <c r="G38" s="11"/>
      <c r="H38" s="29"/>
    </row>
    <row r="39" spans="1:8" ht="15.75">
      <c r="A39" s="21"/>
      <c r="B39" s="82"/>
      <c r="C39" s="82"/>
      <c r="D39" s="82"/>
      <c r="E39" s="18"/>
      <c r="F39" s="18"/>
      <c r="G39" s="11"/>
      <c r="H39" s="29"/>
    </row>
    <row r="40" spans="1:8" ht="15.75">
      <c r="A40" s="21"/>
      <c r="B40" s="82"/>
      <c r="C40" s="82"/>
      <c r="D40" s="82"/>
      <c r="E40" s="18"/>
      <c r="F40" s="18"/>
      <c r="G40" s="11"/>
      <c r="H40" s="29"/>
    </row>
    <row r="41" spans="1:8" ht="15.75">
      <c r="A41" s="21"/>
      <c r="B41" s="82"/>
      <c r="C41" s="82"/>
      <c r="D41" s="82"/>
      <c r="E41" s="18"/>
      <c r="F41" s="18"/>
      <c r="G41" s="11"/>
      <c r="H41" s="29"/>
    </row>
    <row r="42" spans="1:8" ht="15.75">
      <c r="A42" s="21"/>
      <c r="B42" s="82"/>
      <c r="C42" s="82"/>
      <c r="D42" s="8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22"/>
      <c r="C47" s="114"/>
      <c r="D47" s="114"/>
      <c r="E47" s="114"/>
      <c r="F47" s="23"/>
      <c r="G47" s="30"/>
      <c r="H47" s="24"/>
    </row>
    <row r="48" spans="1:8" ht="15.75">
      <c r="A48" s="52" t="s">
        <v>33</v>
      </c>
      <c r="B48" s="53"/>
      <c r="C48" s="54"/>
      <c r="D48" s="55"/>
      <c r="E48" s="56"/>
      <c r="F48" s="54"/>
      <c r="G48" s="54"/>
      <c r="H48" s="57"/>
    </row>
    <row r="49" spans="1:8" ht="15" customHeight="1">
      <c r="A49" s="217" t="s">
        <v>53</v>
      </c>
      <c r="B49" s="251"/>
      <c r="C49" s="251"/>
      <c r="D49" s="251"/>
      <c r="E49" s="251"/>
      <c r="F49" s="251"/>
      <c r="G49" s="251"/>
      <c r="H49" s="219"/>
    </row>
    <row r="50" spans="1:8" ht="15.75">
      <c r="A50" s="31"/>
      <c r="B50" s="16"/>
      <c r="C50" s="116"/>
      <c r="D50" s="116"/>
      <c r="E50" s="116"/>
      <c r="F50" s="33"/>
      <c r="G50" s="34"/>
      <c r="H50" s="35"/>
    </row>
    <row r="51" spans="1:8">
      <c r="A51" s="10"/>
      <c r="B51" s="12"/>
      <c r="C51" s="117"/>
      <c r="D51" s="14"/>
      <c r="E51" s="15"/>
      <c r="F51" s="117"/>
      <c r="G51" s="117"/>
      <c r="H51" s="117"/>
    </row>
  </sheetData>
  <mergeCells count="11">
    <mergeCell ref="C9:E9"/>
    <mergeCell ref="C10:D10"/>
    <mergeCell ref="B20:D20"/>
    <mergeCell ref="B21:D21"/>
    <mergeCell ref="A49:H49"/>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1"/>
  <sheetViews>
    <sheetView topLeftCell="A13" workbookViewId="0">
      <selection activeCell="I30" sqref="I30"/>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11" ht="6" customHeight="1">
      <c r="A1" s="36"/>
      <c r="B1" s="37"/>
      <c r="C1" s="37"/>
      <c r="D1" s="37"/>
      <c r="E1" s="37"/>
      <c r="F1" s="37"/>
      <c r="G1" s="37"/>
      <c r="H1" s="38"/>
    </row>
    <row r="2" spans="1:11">
      <c r="A2" s="241" t="s">
        <v>121</v>
      </c>
      <c r="B2" s="242"/>
      <c r="C2" s="242"/>
      <c r="D2" s="242"/>
      <c r="E2" s="242"/>
      <c r="F2" s="242"/>
      <c r="G2" s="242"/>
      <c r="H2" s="243"/>
    </row>
    <row r="3" spans="1:11">
      <c r="A3" s="228" t="s">
        <v>111</v>
      </c>
      <c r="B3" s="246"/>
      <c r="C3" s="246"/>
      <c r="D3" s="246"/>
      <c r="E3" s="246"/>
      <c r="F3" s="246"/>
      <c r="G3" s="246"/>
      <c r="H3" s="230"/>
    </row>
    <row r="4" spans="1:11">
      <c r="A4" s="231" t="s">
        <v>120</v>
      </c>
      <c r="B4" s="247"/>
      <c r="C4" s="247"/>
      <c r="D4" s="247"/>
      <c r="E4" s="247"/>
      <c r="F4" s="247"/>
      <c r="G4" s="247"/>
      <c r="H4" s="233"/>
    </row>
    <row r="5" spans="1:11" ht="3.75" customHeight="1">
      <c r="A5" s="17"/>
      <c r="B5" s="18"/>
      <c r="C5" s="19"/>
      <c r="D5" s="19"/>
      <c r="E5" s="9"/>
      <c r="F5" s="19"/>
      <c r="G5" s="19"/>
      <c r="H5" s="20"/>
    </row>
    <row r="6" spans="1:11">
      <c r="A6" s="39">
        <v>5</v>
      </c>
      <c r="B6" s="248" t="s">
        <v>93</v>
      </c>
      <c r="C6" s="248"/>
      <c r="D6" s="248"/>
      <c r="E6" s="248"/>
      <c r="F6" s="248"/>
      <c r="G6" s="248"/>
      <c r="H6" s="249"/>
    </row>
    <row r="7" spans="1:11">
      <c r="A7" s="40">
        <v>504</v>
      </c>
      <c r="B7" s="224" t="s">
        <v>71</v>
      </c>
      <c r="C7" s="224"/>
      <c r="D7" s="224"/>
      <c r="E7" s="224"/>
      <c r="F7" s="224"/>
      <c r="G7" s="224"/>
      <c r="H7" s="236"/>
      <c r="K7" s="182" t="s">
        <v>123</v>
      </c>
    </row>
    <row r="8" spans="1:11" ht="15.75" customHeight="1">
      <c r="A8" s="41"/>
      <c r="B8" s="244"/>
      <c r="C8" s="245"/>
      <c r="D8" s="245"/>
      <c r="E8" s="245"/>
      <c r="F8" s="245"/>
      <c r="G8" s="42" t="s">
        <v>35</v>
      </c>
      <c r="H8" s="61" t="s">
        <v>55</v>
      </c>
    </row>
    <row r="9" spans="1:11">
      <c r="A9" s="21"/>
      <c r="B9" s="22"/>
      <c r="C9" s="250"/>
      <c r="D9" s="250"/>
      <c r="E9" s="250"/>
      <c r="F9" s="23"/>
      <c r="G9" s="114"/>
      <c r="H9" s="24"/>
    </row>
    <row r="10" spans="1:11" ht="15.75">
      <c r="A10" s="25" t="s">
        <v>24</v>
      </c>
      <c r="B10" s="22"/>
      <c r="C10" s="239"/>
      <c r="D10" s="239"/>
      <c r="E10" s="114"/>
      <c r="F10" s="23"/>
      <c r="G10" s="114"/>
      <c r="H10" s="24"/>
    </row>
    <row r="11" spans="1:11" ht="15.75">
      <c r="A11" s="21"/>
      <c r="B11" s="44" t="s">
        <v>25</v>
      </c>
      <c r="C11" s="44" t="s">
        <v>8</v>
      </c>
      <c r="D11" s="44" t="s">
        <v>86</v>
      </c>
      <c r="E11" s="125" t="s">
        <v>88</v>
      </c>
      <c r="F11" s="45"/>
      <c r="G11" s="45" t="s">
        <v>5</v>
      </c>
      <c r="H11" s="24"/>
    </row>
    <row r="12" spans="1:11">
      <c r="A12" s="43"/>
      <c r="B12" s="46" t="s">
        <v>97</v>
      </c>
      <c r="C12" s="47"/>
      <c r="D12" s="62">
        <v>5.3849999999999998</v>
      </c>
      <c r="E12" s="48">
        <v>2</v>
      </c>
      <c r="F12" s="49"/>
      <c r="G12" s="49">
        <v>10.77</v>
      </c>
      <c r="H12" s="24"/>
    </row>
    <row r="13" spans="1:11" ht="15.75">
      <c r="A13" s="21"/>
      <c r="B13" s="58" t="s">
        <v>5</v>
      </c>
      <c r="C13" s="59"/>
      <c r="D13" s="59"/>
      <c r="E13" s="59"/>
      <c r="F13" s="59"/>
      <c r="G13" s="60">
        <f>G12</f>
        <v>10.77</v>
      </c>
      <c r="H13" s="24"/>
    </row>
    <row r="14" spans="1:11">
      <c r="A14" s="21"/>
      <c r="B14" s="18"/>
      <c r="C14" s="18"/>
      <c r="D14" s="18"/>
      <c r="E14" s="18"/>
      <c r="F14" s="18"/>
      <c r="G14" s="18"/>
      <c r="H14" s="24"/>
    </row>
    <row r="15" spans="1:11" ht="15.75">
      <c r="A15" s="26"/>
      <c r="B15" s="93" t="s">
        <v>28</v>
      </c>
      <c r="C15" s="94">
        <v>10.77</v>
      </c>
      <c r="D15" s="18"/>
      <c r="E15" s="18"/>
      <c r="F15" s="18"/>
      <c r="G15" s="18"/>
      <c r="H15" s="27"/>
    </row>
    <row r="16" spans="1:11" ht="15.75">
      <c r="A16" s="28"/>
      <c r="B16" s="93" t="s">
        <v>29</v>
      </c>
      <c r="C16" s="94">
        <v>0</v>
      </c>
      <c r="D16" s="18"/>
      <c r="E16" s="18"/>
      <c r="F16" s="18"/>
      <c r="G16" s="18"/>
      <c r="H16" s="27"/>
    </row>
    <row r="17" spans="1:8" ht="15.75">
      <c r="A17" s="28"/>
      <c r="B17" s="93" t="s">
        <v>30</v>
      </c>
      <c r="C17" s="94">
        <f>C15-C16</f>
        <v>10.77</v>
      </c>
      <c r="D17" s="18"/>
      <c r="E17" s="18"/>
      <c r="F17" s="18"/>
      <c r="G17" s="18"/>
      <c r="H17" s="27"/>
    </row>
    <row r="18" spans="1:8" ht="15.75">
      <c r="A18" s="113"/>
      <c r="B18" s="93" t="s">
        <v>31</v>
      </c>
      <c r="C18" s="94"/>
      <c r="D18" s="18"/>
      <c r="E18" s="18"/>
      <c r="F18" s="18"/>
      <c r="G18" s="18"/>
      <c r="H18" s="27"/>
    </row>
    <row r="19" spans="1:8" ht="15.75">
      <c r="A19" s="113"/>
      <c r="B19" s="93" t="s">
        <v>32</v>
      </c>
      <c r="C19" s="94">
        <f>G12</f>
        <v>10.77</v>
      </c>
      <c r="D19" s="18"/>
      <c r="E19" s="18"/>
      <c r="F19" s="18"/>
      <c r="G19" s="18"/>
      <c r="H19" s="27"/>
    </row>
    <row r="20" spans="1:8">
      <c r="A20" s="113"/>
      <c r="B20" s="253"/>
      <c r="C20" s="253"/>
      <c r="D20" s="253"/>
      <c r="E20" s="95"/>
      <c r="F20" s="95"/>
      <c r="G20" s="95"/>
      <c r="H20" s="27"/>
    </row>
    <row r="21" spans="1:8">
      <c r="A21" s="113"/>
      <c r="B21" s="253"/>
      <c r="C21" s="253"/>
      <c r="D21" s="253"/>
      <c r="E21" s="123"/>
      <c r="F21" s="123"/>
      <c r="G21" s="123"/>
      <c r="H21" s="27"/>
    </row>
    <row r="22" spans="1:8">
      <c r="A22" s="113"/>
      <c r="B22" s="126"/>
      <c r="C22" s="127"/>
      <c r="D22" s="126"/>
      <c r="E22" s="128"/>
      <c r="F22" s="129"/>
      <c r="G22" s="129"/>
      <c r="H22" s="27"/>
    </row>
    <row r="23" spans="1:8">
      <c r="A23" s="113"/>
      <c r="B23" s="95"/>
      <c r="C23" s="122"/>
      <c r="D23" s="124"/>
      <c r="E23" s="130"/>
      <c r="F23" s="131"/>
      <c r="G23" s="131"/>
      <c r="H23" s="27"/>
    </row>
    <row r="24" spans="1:8">
      <c r="A24" s="113"/>
      <c r="B24" s="95"/>
      <c r="C24" s="122"/>
      <c r="D24" s="124"/>
      <c r="E24" s="95"/>
      <c r="F24" s="95"/>
      <c r="G24" s="95"/>
      <c r="H24" s="27"/>
    </row>
    <row r="25" spans="1:8">
      <c r="A25" s="113"/>
      <c r="B25" s="95"/>
      <c r="C25" s="122"/>
      <c r="D25" s="124"/>
      <c r="E25" s="95"/>
      <c r="F25" s="132"/>
      <c r="G25" s="132"/>
      <c r="H25" s="27"/>
    </row>
    <row r="26" spans="1:8">
      <c r="A26" s="113"/>
      <c r="B26" s="95"/>
      <c r="C26" s="122"/>
      <c r="D26" s="124"/>
      <c r="E26" s="95"/>
      <c r="F26" s="95"/>
      <c r="G26" s="95"/>
      <c r="H26" s="27"/>
    </row>
    <row r="27" spans="1:8">
      <c r="A27" s="113"/>
      <c r="B27" s="95"/>
      <c r="C27" s="122"/>
      <c r="D27" s="124"/>
      <c r="E27" s="18"/>
      <c r="F27" s="18"/>
      <c r="G27" s="18"/>
      <c r="H27" s="27"/>
    </row>
    <row r="28" spans="1:8">
      <c r="A28" s="113"/>
      <c r="B28" s="95"/>
      <c r="C28" s="122"/>
      <c r="D28" s="124"/>
      <c r="E28" s="18"/>
      <c r="F28" s="18"/>
      <c r="G28" s="18"/>
      <c r="H28" s="27"/>
    </row>
    <row r="29" spans="1:8">
      <c r="A29" s="113"/>
      <c r="B29" s="95"/>
      <c r="C29" s="122"/>
      <c r="D29" s="124"/>
      <c r="E29" s="18"/>
      <c r="F29" s="18"/>
      <c r="G29" s="18"/>
      <c r="H29" s="27"/>
    </row>
    <row r="30" spans="1:8">
      <c r="A30" s="113"/>
      <c r="B30" s="95"/>
      <c r="C30" s="122"/>
      <c r="D30" s="124"/>
      <c r="E30" s="18"/>
      <c r="F30" s="18"/>
      <c r="G30" s="18"/>
      <c r="H30" s="27"/>
    </row>
    <row r="31" spans="1:8" ht="15.75">
      <c r="A31" s="21"/>
      <c r="B31" s="95"/>
      <c r="C31" s="122"/>
      <c r="D31" s="124"/>
      <c r="E31" s="18"/>
      <c r="F31" s="18"/>
      <c r="G31" s="11"/>
      <c r="H31" s="29"/>
    </row>
    <row r="32" spans="1:8" ht="15.75">
      <c r="A32" s="21"/>
      <c r="B32" s="95"/>
      <c r="C32" s="122"/>
      <c r="D32" s="124"/>
      <c r="E32" s="18"/>
      <c r="F32" s="18"/>
      <c r="G32" s="11"/>
      <c r="H32" s="29"/>
    </row>
    <row r="33" spans="1:8" ht="15.75">
      <c r="A33" s="21"/>
      <c r="B33" s="95"/>
      <c r="C33" s="122"/>
      <c r="D33" s="124"/>
      <c r="E33" s="18"/>
      <c r="F33" s="18"/>
      <c r="G33" s="11"/>
      <c r="H33" s="29"/>
    </row>
    <row r="34" spans="1:8" ht="15.75">
      <c r="A34" s="21"/>
      <c r="B34" s="95"/>
      <c r="C34" s="122"/>
      <c r="D34" s="124"/>
      <c r="E34" s="18"/>
      <c r="F34" s="18"/>
      <c r="G34" s="11"/>
      <c r="H34" s="29"/>
    </row>
    <row r="35" spans="1:8" ht="15.75">
      <c r="A35" s="21"/>
      <c r="B35" s="95"/>
      <c r="C35" s="122"/>
      <c r="D35" s="124"/>
      <c r="E35" s="18"/>
      <c r="F35" s="18"/>
      <c r="G35" s="11"/>
      <c r="H35" s="29"/>
    </row>
    <row r="36" spans="1:8" ht="15.75">
      <c r="A36" s="21"/>
      <c r="B36" s="95"/>
      <c r="C36" s="122"/>
      <c r="D36" s="124"/>
      <c r="E36" s="18"/>
      <c r="F36" s="18"/>
      <c r="G36" s="11"/>
      <c r="H36" s="29"/>
    </row>
    <row r="37" spans="1:8" ht="15.75">
      <c r="A37" s="21"/>
      <c r="B37" s="82"/>
      <c r="C37" s="82"/>
      <c r="D37" s="82"/>
      <c r="E37" s="18"/>
      <c r="F37" s="18"/>
      <c r="G37" s="11"/>
      <c r="H37" s="29"/>
    </row>
    <row r="38" spans="1:8" ht="15.75">
      <c r="A38" s="21"/>
      <c r="B38" s="82"/>
      <c r="C38" s="82"/>
      <c r="D38" s="82"/>
      <c r="E38" s="18"/>
      <c r="F38" s="18"/>
      <c r="G38" s="11"/>
      <c r="H38" s="29"/>
    </row>
    <row r="39" spans="1:8" ht="15.75">
      <c r="A39" s="21"/>
      <c r="B39" s="82"/>
      <c r="C39" s="82"/>
      <c r="D39" s="82"/>
      <c r="E39" s="18"/>
      <c r="F39" s="18"/>
      <c r="G39" s="11"/>
      <c r="H39" s="29"/>
    </row>
    <row r="40" spans="1:8" ht="15.75">
      <c r="A40" s="21"/>
      <c r="B40" s="82"/>
      <c r="C40" s="82"/>
      <c r="D40" s="82"/>
      <c r="E40" s="18"/>
      <c r="F40" s="18"/>
      <c r="G40" s="11"/>
      <c r="H40" s="29"/>
    </row>
    <row r="41" spans="1:8" ht="15.75">
      <c r="A41" s="21"/>
      <c r="B41" s="82"/>
      <c r="C41" s="82"/>
      <c r="D41" s="82"/>
      <c r="E41" s="18"/>
      <c r="F41" s="18"/>
      <c r="G41" s="11"/>
      <c r="H41" s="29"/>
    </row>
    <row r="42" spans="1:8" ht="15.75">
      <c r="A42" s="21"/>
      <c r="B42" s="82"/>
      <c r="C42" s="82"/>
      <c r="D42" s="82"/>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c r="C45" s="82"/>
      <c r="D45" s="82"/>
      <c r="E45" s="18"/>
      <c r="F45" s="18"/>
      <c r="G45" s="11"/>
      <c r="H45" s="29"/>
    </row>
    <row r="46" spans="1:8" ht="15.75">
      <c r="A46" s="21"/>
      <c r="B46" s="82"/>
      <c r="C46" s="82"/>
      <c r="D46" s="82"/>
      <c r="E46" s="18"/>
      <c r="F46" s="18"/>
      <c r="G46" s="11"/>
      <c r="H46" s="29"/>
    </row>
    <row r="47" spans="1:8" ht="15.75">
      <c r="A47" s="21"/>
      <c r="B47" s="22"/>
      <c r="C47" s="114"/>
      <c r="D47" s="114"/>
      <c r="E47" s="114"/>
      <c r="F47" s="23"/>
      <c r="G47" s="30"/>
      <c r="H47" s="24"/>
    </row>
    <row r="48" spans="1:8" ht="15.75">
      <c r="A48" s="52" t="s">
        <v>33</v>
      </c>
      <c r="B48" s="53"/>
      <c r="C48" s="54"/>
      <c r="D48" s="55"/>
      <c r="E48" s="56"/>
      <c r="F48" s="54"/>
      <c r="G48" s="54"/>
      <c r="H48" s="57"/>
    </row>
    <row r="49" spans="1:8" ht="15" customHeight="1">
      <c r="A49" s="217" t="s">
        <v>53</v>
      </c>
      <c r="B49" s="251"/>
      <c r="C49" s="251"/>
      <c r="D49" s="251"/>
      <c r="E49" s="251"/>
      <c r="F49" s="251"/>
      <c r="G49" s="251"/>
      <c r="H49" s="219"/>
    </row>
    <row r="50" spans="1:8" ht="15.75">
      <c r="A50" s="31"/>
      <c r="B50" s="16"/>
      <c r="C50" s="116"/>
      <c r="D50" s="116"/>
      <c r="E50" s="116"/>
      <c r="F50" s="33"/>
      <c r="G50" s="34"/>
      <c r="H50" s="35"/>
    </row>
    <row r="51" spans="1:8">
      <c r="A51" s="10"/>
      <c r="B51" s="12"/>
      <c r="C51" s="117"/>
      <c r="D51" s="14"/>
      <c r="E51" s="15"/>
      <c r="F51" s="117"/>
      <c r="G51" s="117"/>
      <c r="H51" s="117"/>
    </row>
  </sheetData>
  <mergeCells count="11">
    <mergeCell ref="C9:E9"/>
    <mergeCell ref="C10:D10"/>
    <mergeCell ref="B20:D20"/>
    <mergeCell ref="B21:D21"/>
    <mergeCell ref="A49:H49"/>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BM01 - REPLAN 1</vt:lpstr>
      <vt:lpstr>110</vt:lpstr>
      <vt:lpstr>112</vt:lpstr>
      <vt:lpstr>501</vt:lpstr>
      <vt:lpstr>502</vt:lpstr>
      <vt:lpstr>503</vt:lpstr>
      <vt:lpstr>504</vt:lpstr>
      <vt:lpstr>'BM01 - REPLAN 1'!Area_de_impressao</vt:lpstr>
      <vt:lpstr>'BM01 - REPLAN 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2022-03-31T20:10:20Z</cp:lastPrinted>
  <dcterms:created xsi:type="dcterms:W3CDTF">2018-07-31T01:21:33Z</dcterms:created>
  <dcterms:modified xsi:type="dcterms:W3CDTF">2022-05-20T15:36:17Z</dcterms:modified>
</cp:coreProperties>
</file>