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01\LICITACAO\LICITAÇÕES\2026\PE 012026 - TERCEIRIZAÇÃO SETIC\"/>
    </mc:Choice>
  </mc:AlternateContent>
  <xr:revisionPtr revIDLastSave="0" documentId="13_ncr:1_{A322B034-0049-4173-A0ED-848E6EF50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 bancos seni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8" i="1" l="1"/>
  <c r="C17" i="1"/>
  <c r="C59" i="1" l="1"/>
  <c r="C106" i="1"/>
  <c r="C74" i="1" l="1"/>
  <c r="C75" i="1"/>
  <c r="C73" i="1"/>
  <c r="C72" i="1"/>
  <c r="C71" i="1"/>
  <c r="C19" i="1"/>
  <c r="C60" i="1"/>
  <c r="C103" i="1"/>
  <c r="D87" i="1"/>
  <c r="D121" i="1" s="1"/>
  <c r="C62" i="1"/>
  <c r="C64" i="1" s="1"/>
  <c r="C61" i="1"/>
  <c r="D45" i="1"/>
  <c r="D52" i="1" s="1"/>
  <c r="C33" i="1"/>
  <c r="D9" i="1"/>
  <c r="D59" i="1" s="1"/>
  <c r="C77" i="1" l="1"/>
  <c r="D60" i="1"/>
  <c r="D72" i="1"/>
  <c r="D76" i="1"/>
  <c r="D75" i="1"/>
  <c r="D74" i="1"/>
  <c r="D117" i="1"/>
  <c r="D18" i="1"/>
  <c r="D17" i="1"/>
  <c r="D61" i="1"/>
  <c r="D73" i="1"/>
  <c r="C63" i="1"/>
  <c r="D62" i="1"/>
  <c r="D71" i="1"/>
  <c r="D63" i="1" l="1"/>
  <c r="D64" i="1"/>
  <c r="D65" i="1"/>
  <c r="D119" i="1" s="1"/>
  <c r="C65" i="1"/>
  <c r="D77" i="1"/>
  <c r="D120" i="1" s="1"/>
  <c r="D19" i="1"/>
  <c r="D50" i="1" l="1"/>
  <c r="D26" i="1"/>
  <c r="D27" i="1"/>
  <c r="D29" i="1"/>
  <c r="D28" i="1"/>
  <c r="D30" i="1"/>
  <c r="D32" i="1"/>
  <c r="D25" i="1"/>
  <c r="D31" i="1"/>
  <c r="D33" i="1" l="1"/>
  <c r="D51" i="1" s="1"/>
  <c r="D53" i="1" s="1"/>
  <c r="D89" i="1" s="1"/>
  <c r="D118" i="1" l="1"/>
  <c r="D122" i="1" s="1"/>
  <c r="D95" i="1" l="1"/>
  <c r="D97" i="1" l="1"/>
  <c r="D99" i="1" s="1"/>
  <c r="D100" i="1" l="1"/>
  <c r="D102" i="1" s="1"/>
  <c r="D104" i="1" s="1"/>
  <c r="D108" i="1" s="1"/>
  <c r="D110" i="1" l="1"/>
  <c r="D109" i="1"/>
  <c r="D107" i="1"/>
  <c r="D106" i="1" l="1"/>
  <c r="D111" i="1" s="1"/>
  <c r="D123" i="1" l="1"/>
  <c r="D124" i="1" s="1"/>
</calcChain>
</file>

<file path=xl/sharedStrings.xml><?xml version="1.0" encoding="utf-8"?>
<sst xmlns="http://schemas.openxmlformats.org/spreadsheetml/2006/main" count="184" uniqueCount="118">
  <si>
    <t>PLANILHA DE CUSTOS E FORMAÇÃO DE PREÇOS</t>
  </si>
  <si>
    <t>MODELO PARA A CONSOLIDAÇÃO E APRESENTAÇÃO DE PROPOSTAS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</si>
  <si>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</si>
  <si>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</si>
  <si>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</si>
  <si>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</si>
  <si>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</si>
  <si>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</si>
  <si>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</si>
  <si>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</si>
  <si>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</si>
  <si>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F</t>
  </si>
  <si>
    <t>G</t>
  </si>
  <si>
    <t>H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</si>
  <si>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</si>
  <si>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</si>
  <si>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</si>
  <si>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</si>
  <si>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</si>
  <si>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</si>
  <si>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</si>
  <si>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</si>
  <si>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</si>
  <si>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</si>
  <si>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</si>
  <si>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</si>
  <si>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</si>
  <si>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RAT ajustado  - RAT(1%, 2% ou 3%) x FAP (0,5 A 2,00)</t>
  </si>
  <si>
    <t>SESC ou SESI</t>
  </si>
  <si>
    <t>SENAI - SENAC</t>
  </si>
  <si>
    <t>SEBRAE</t>
  </si>
  <si>
    <t>INCRA</t>
  </si>
  <si>
    <t>FGTS</t>
  </si>
  <si>
    <t xml:space="preserve">Total </t>
  </si>
  <si>
    <t>Submódulo 2.3 - Benefícios Mensais e Diários  (CONVENÇÃO)</t>
  </si>
  <si>
    <t>2.3</t>
  </si>
  <si>
    <t>Benefícios Mensais e Diários</t>
  </si>
  <si>
    <t>Transporte</t>
  </si>
  <si>
    <t>Auxílio-Refeição/Alimentação</t>
  </si>
  <si>
    <t>Benefício ( aux funeral)</t>
  </si>
  <si>
    <t>Outros (aux saúde + exame médico)</t>
  </si>
  <si>
    <t>Outros (Plano odontológico)</t>
  </si>
  <si>
    <t>Outros (seguro)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</si>
  <si>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</si>
  <si>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</si>
  <si>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</si>
  <si>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</si>
  <si>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Incidência dos encargos do submódulo 2.2 sobre o Aviso Prévio Trabalhado</t>
  </si>
  <si>
    <t>Módulo 4 - Custo de Reposição do Profissional Ausente</t>
  </si>
  <si>
    <t>Ausências Legais</t>
  </si>
  <si>
    <t>Ausência por doença (estimativa 3 dias)</t>
  </si>
  <si>
    <t>Licença-Paternidade (5 dias)</t>
  </si>
  <si>
    <t>Outros (especificar)</t>
  </si>
  <si>
    <t>Módulo 5 - Insumos Diversos</t>
  </si>
  <si>
    <t>Insumos Diversos</t>
  </si>
  <si>
    <t>Uniformes</t>
  </si>
  <si>
    <t>Materiais</t>
  </si>
  <si>
    <t>Quadro-Resumo  Somatório dos Módulos 1 + 2 + 3 + 4 + 5</t>
  </si>
  <si>
    <t>Módulo 6 - Custos Indiretos, Tributos e Lucro</t>
  </si>
  <si>
    <t>Custos Indiretos, Lucro e Tributos</t>
  </si>
  <si>
    <t>Subtotal</t>
  </si>
  <si>
    <t>PO = Somatório dos Módulos 1 + 2 + 3 + 4 + 5 + 6A + 6B</t>
  </si>
  <si>
    <t>Fator (F) = 1-TO%</t>
  </si>
  <si>
    <t>Preço (P) = PO/F</t>
  </si>
  <si>
    <t>Tributos = TO</t>
  </si>
  <si>
    <t>C.1. Tributos Federais (especificar) =%Tributo x P</t>
  </si>
  <si>
    <t>C.2. Tributos Estaduais (especificar) =%Tributo x P</t>
  </si>
  <si>
    <t>C.3. Tributos Municipais (especificar) =%Tributo x P</t>
  </si>
  <si>
    <t>PREÇO FINAL COM IMPOSTOS</t>
  </si>
  <si>
    <t>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</si>
  <si>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</si>
  <si>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</si>
  <si>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</si>
  <si>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</si>
  <si>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OBSERVAÇÕES:</t>
  </si>
  <si>
    <t>1. Os itens com percentuais destacados podem sofrer alterações de acordo com o histórico da empresa, mediante comprovação do índice.</t>
  </si>
  <si>
    <t>1.1. A estimativa constante do item "3A" corresponde a de 5% de funcionários a cada ano de contrato recebendo Aviso Prévio Indenizado;</t>
  </si>
  <si>
    <t>1.2. A estimativa constante do item "3B" é a aplicação do percentual de 8% de FGTS sob o percentual aplicado no item "3A";</t>
  </si>
  <si>
    <t>1.3. A estimativa constante do item "3C" foi obtida considerando o percentual de 90% de demissão SEM justa causa sob o percentual de 40% correspondente à multa de FGTS;</t>
  </si>
  <si>
    <t>1.4. A estimativa constante do item "3E" é a aplicação do percentual total do grupo "2.2" (após a inclusão do RAT ajustado) sob o percentual do item "3D";</t>
  </si>
  <si>
    <t>IN Nº 005/2017 com ajustes após publicação da Lei n° 13.467, de 2017.</t>
  </si>
  <si>
    <t>Quadro-Resumo  Somatório dos Módulos 1 + 2 + 3 + 4 + 5 + custos indiretos</t>
  </si>
  <si>
    <t>Módulo 4 - Ausências Legais</t>
  </si>
  <si>
    <t>Férias sobre Afastamento Maternidade (4 meses)</t>
  </si>
  <si>
    <t>((3/30)/12)</t>
  </si>
  <si>
    <t>((1/30)/12)</t>
  </si>
  <si>
    <t>Ausências Legais  (estimativa 1 dia)</t>
  </si>
  <si>
    <t>Ausência por acidente de trabalho (estimativa de 15 dias)</t>
  </si>
  <si>
    <t>((7/30)/12)</t>
  </si>
  <si>
    <t>Incidência do FGTS sobre o Aviso Prévio Indenizado (8%)</t>
  </si>
  <si>
    <t>Aviso Prévio Trabalhado (7 dias)</t>
  </si>
  <si>
    <t>Multa do FGTS sobre o Aviso Prévio Trabalhado (40%)</t>
  </si>
  <si>
    <t>(1/12)+(1/12/3)</t>
  </si>
  <si>
    <t xml:space="preserve">METODOLOGIA </t>
  </si>
  <si>
    <r>
      <t xml:space="preserve">Aviso Prévio Indenizado (30 dias com estimativa de </t>
    </r>
    <r>
      <rPr>
        <sz val="12"/>
        <rFont val="Times New Roman"/>
        <family val="1"/>
      </rPr>
      <t>5% de aviso prévio indenizado)</t>
    </r>
  </si>
  <si>
    <t>3A*8%</t>
  </si>
  <si>
    <t>3D*8%*40%</t>
  </si>
  <si>
    <t>submódulo 2.2 (encargos)*3D</t>
  </si>
  <si>
    <r>
      <t xml:space="preserve">Para fins deste modelo, considera-se que cerca de 10% dos empregados pedem demissão e, portanto, o custo da multa sobre o saldo do FGTS recai sobre os 90% remanescentes. 
Desta maneira, para fins do modelo, o custo estimado no modelo é:
% Multa sobre FGTS = ((1+(2/12)+((1/3)*(1/12)))*(8%*40%*90%))              Multa sobre FGTS ≅ 3,44%
Onde:
Índice que demonstra o custo estimado com a Multa do FGTS sobre o Aviso Prévio Indenizado = Remuneração mensal 2/12 (Estimativa de 13º e férias sobre a remuneração)
(1/ 3 × 12 )= Estimativa de 1/3 de férias
0,08 = Alíquota do FGTS
0,4 = Alíquota da Multa sobre o saldo do FGTS
0,9 = </t>
    </r>
    <r>
      <rPr>
        <sz val="12"/>
        <rFont val="Times New Roman"/>
        <family val="1"/>
      </rPr>
      <t>90% dos funcionários DEMITIDOS SEM JUSTA CAUSA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                                                            </t>
    </r>
  </si>
  <si>
    <t>Considera-se que 50% dos empregados são do sexo masculino e apenas 10% entrarão de licença paternidade: 
50%*10%*11,11%*(5/30)</t>
  </si>
  <si>
    <t>Considera-se que 50% dos empregados são do sexo feminino e apenas 10% entrarão de licença maternidade:
 50%*10%*11,11%*(4/12)</t>
  </si>
  <si>
    <t>Estimativa de 1%*((100%/30)*15)/12</t>
  </si>
  <si>
    <t>Considera-se que 5% dos empregados terão aviso prévio indenizado: 
5%*(1/12)</t>
  </si>
  <si>
    <t>1.5. A estimativa constante do item "4A" é correspondente a 3 dias ao ano de ausência por doença;</t>
  </si>
  <si>
    <t>1.6. A estimativa constante do item "4B" foi obtida considerando que cada funcionário precisará se afastar por 01 dia ao ano em decorrência de motivos legais não listados em itens específicos;</t>
  </si>
  <si>
    <t>1.7. A estimativa constante do item "4C" foi obtida considerando que a empresa possui 50% de trabalhadores do sexo masculino em seu quadro e, desses, 10% farão jus ao afastamento por licença paternidade ao ano;</t>
  </si>
  <si>
    <t>1.8. A estimativa constante do item "4D" considera que 1% do quadro precisará se afastar por acidente de trabalho ao ano;</t>
  </si>
  <si>
    <t>1.9. A estimativa constante do item "4E" foi obtida considerando que a empresa possui 50% de trabalhadoras do sexo feminino em seu quadro e dessas 10% farão jus ao afastamento por licença maternidade ao ano;</t>
  </si>
  <si>
    <t>5. Com relação as empresas optantes pela CPRB - contribução patronal sobre a receita bruta - para o setor de TI e TIC, a transição funciona da seguinte forma: 
2025: A empresa paga 80% da alíquota nominal da CPRB, ou seja, 3,6% (80% de 4,5%) sobre a receita bruta, e 5% de CPP sobre a folha de pagamento.
2026: A contribuição passa a ser de 60% da alíquota nominal, ou seja, 2,7% sobre a receita bruta, e 10% de CPP sobre a folha.
2027: O pagamento é de 40% da alíquota nominal, ou seja, 1,8% sobre a receita bruta, e 15% de CPP sobre a folha.
2028: O regime de desoneração da folha acaba, e a empresa passa a recolher a contribuição previdenciária de 20% sobre a folha de pagamento de forma integral.</t>
  </si>
  <si>
    <t>Multa do FGTS  Indenizado (40%)</t>
  </si>
  <si>
    <t>2. O índice de 1,94% do item 3D (aviso prévio trabalhado) do módulo 3 deve ser substituído pelo índice de 0,194%, correspondente ao acrescimo de 3 dias por ano ao total de 30 dias após o primeiro ano do contrato.</t>
  </si>
  <si>
    <t>Conectividade à internet</t>
  </si>
  <si>
    <t>Outros insumos (energia elétrica...)</t>
  </si>
  <si>
    <t xml:space="preserve">3. A Procuradoria-Geral da Fazenda Nacional (PGFN) publicou, em 05/02/2021, o Despacho nº 42/2021, que consolida o entendimento de que não incidem contribuições previdenciárias sobre o aviso prévio indenizado.
4. Os insumos dos item 5.C (conectividade à internet) e 5.D (energia elétrica) são passíveis de glosa no caso de trabalho presencial.
</t>
  </si>
  <si>
    <t>CPRB 80%*4,5% = 3,60%</t>
  </si>
  <si>
    <t>No caso de CPRB 10%</t>
  </si>
  <si>
    <t>Custos Indiretos  (despesas administrativas)</t>
  </si>
  <si>
    <t>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</si>
</sst>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* #,##0.00_);_(* \(#,##0.00\);_(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20212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indexed="64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1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165" fontId="26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43" fontId="7" fillId="4" borderId="0" xfId="0" applyNumberFormat="1" applyFont="1" applyFill="1"/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7" fillId="37" borderId="10" xfId="0" applyFont="1" applyFill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13" fontId="3" fillId="0" borderId="10" xfId="2" applyNumberFormat="1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0" fontId="9" fillId="5" borderId="10" xfId="0" applyNumberFormat="1" applyFont="1" applyFill="1" applyBorder="1" applyAlignment="1">
      <alignment horizontal="center" vertical="center" wrapText="1"/>
    </xf>
    <xf numFmtId="43" fontId="8" fillId="37" borderId="10" xfId="1" applyFont="1" applyFill="1" applyBorder="1" applyAlignment="1">
      <alignment horizontal="center" vertical="center" wrapText="1"/>
    </xf>
    <xf numFmtId="10" fontId="3" fillId="0" borderId="10" xfId="2" applyNumberFormat="1" applyFont="1" applyBorder="1" applyAlignment="1">
      <alignment horizontal="center" vertical="center" wrapText="1"/>
    </xf>
    <xf numFmtId="43" fontId="3" fillId="0" borderId="10" xfId="0" applyNumberFormat="1" applyFont="1" applyBorder="1" applyAlignment="1">
      <alignment horizontal="center" vertical="center" wrapText="1"/>
    </xf>
    <xf numFmtId="0" fontId="3" fillId="38" borderId="10" xfId="0" applyFont="1" applyFill="1" applyBorder="1" applyAlignment="1">
      <alignment horizontal="center" vertical="center" wrapText="1"/>
    </xf>
    <xf numFmtId="0" fontId="3" fillId="38" borderId="10" xfId="0" applyFont="1" applyFill="1" applyBorder="1" applyAlignment="1">
      <alignment vertical="center" wrapText="1"/>
    </xf>
    <xf numFmtId="10" fontId="3" fillId="38" borderId="10" xfId="2" applyNumberFormat="1" applyFont="1" applyFill="1" applyBorder="1" applyAlignment="1">
      <alignment horizontal="center" vertical="center" wrapText="1"/>
    </xf>
    <xf numFmtId="43" fontId="3" fillId="38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3" fillId="0" borderId="10" xfId="0" applyNumberFormat="1" applyFont="1" applyBorder="1" applyAlignment="1">
      <alignment vertical="center" wrapText="1"/>
    </xf>
    <xf numFmtId="43" fontId="7" fillId="0" borderId="10" xfId="0" applyNumberFormat="1" applyFont="1" applyBorder="1" applyAlignment="1">
      <alignment vertical="center" wrapText="1"/>
    </xf>
    <xf numFmtId="43" fontId="7" fillId="37" borderId="10" xfId="0" applyNumberFormat="1" applyFont="1" applyFill="1" applyBorder="1" applyAlignment="1">
      <alignment vertical="center" wrapText="1"/>
    </xf>
    <xf numFmtId="0" fontId="7" fillId="37" borderId="10" xfId="0" applyFont="1" applyFill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43" fontId="7" fillId="37" borderId="10" xfId="0" applyNumberFormat="1" applyFont="1" applyFill="1" applyBorder="1" applyAlignment="1">
      <alignment horizontal="center" vertical="center" wrapText="1"/>
    </xf>
    <xf numFmtId="43" fontId="7" fillId="0" borderId="10" xfId="0" applyNumberFormat="1" applyFont="1" applyBorder="1" applyAlignment="1">
      <alignment horizontal="center" vertical="center" wrapText="1"/>
    </xf>
    <xf numFmtId="10" fontId="7" fillId="0" borderId="10" xfId="0" applyNumberFormat="1" applyFont="1" applyBorder="1" applyAlignment="1">
      <alignment horizontal="center" vertical="center" wrapText="1"/>
    </xf>
    <xf numFmtId="10" fontId="7" fillId="0" borderId="10" xfId="2" applyNumberFormat="1" applyFont="1" applyBorder="1" applyAlignment="1">
      <alignment horizontal="right" vertical="center" wrapText="1"/>
    </xf>
    <xf numFmtId="43" fontId="7" fillId="0" borderId="10" xfId="1" applyFont="1" applyFill="1" applyBorder="1" applyAlignment="1">
      <alignment horizontal="right" vertical="center" wrapText="1"/>
    </xf>
    <xf numFmtId="9" fontId="3" fillId="0" borderId="10" xfId="2" applyFont="1" applyBorder="1" applyAlignment="1">
      <alignment horizontal="center" vertical="center" wrapText="1"/>
    </xf>
    <xf numFmtId="9" fontId="7" fillId="37" borderId="10" xfId="0" applyNumberFormat="1" applyFont="1" applyFill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164" fontId="7" fillId="37" borderId="10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/>
    </xf>
    <xf numFmtId="164" fontId="3" fillId="39" borderId="10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/>
    </xf>
    <xf numFmtId="164" fontId="7" fillId="37" borderId="10" xfId="0" applyNumberFormat="1" applyFont="1" applyFill="1" applyBorder="1" applyAlignment="1">
      <alignment horizontal="center"/>
    </xf>
    <xf numFmtId="43" fontId="3" fillId="5" borderId="10" xfId="0" applyNumberFormat="1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right" vertical="center" wrapText="1"/>
    </xf>
    <xf numFmtId="2" fontId="7" fillId="37" borderId="10" xfId="0" applyNumberFormat="1" applyFont="1" applyFill="1" applyBorder="1" applyAlignment="1">
      <alignment horizontal="right" vertical="center" wrapText="1"/>
    </xf>
    <xf numFmtId="2" fontId="3" fillId="0" borderId="10" xfId="0" applyNumberFormat="1" applyFont="1" applyBorder="1" applyAlignment="1">
      <alignment horizontal="right" vertical="center" wrapText="1"/>
    </xf>
    <xf numFmtId="10" fontId="3" fillId="38" borderId="10" xfId="0" applyNumberFormat="1" applyFont="1" applyFill="1" applyBorder="1" applyAlignment="1">
      <alignment horizontal="center" vertical="center" wrapText="1"/>
    </xf>
    <xf numFmtId="10" fontId="5" fillId="5" borderId="10" xfId="0" applyNumberFormat="1" applyFont="1" applyFill="1" applyBorder="1" applyAlignment="1">
      <alignment horizontal="center" vertical="center" wrapText="1"/>
    </xf>
    <xf numFmtId="10" fontId="7" fillId="38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3" fontId="7" fillId="37" borderId="10" xfId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43" fontId="3" fillId="5" borderId="10" xfId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 indent="4"/>
    </xf>
    <xf numFmtId="0" fontId="6" fillId="3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7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 indent="1"/>
    </xf>
    <xf numFmtId="0" fontId="7" fillId="4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3" fillId="38" borderId="0" xfId="0" applyFont="1" applyFill="1" applyAlignment="1">
      <alignment horizontal="left" vertical="center" wrapText="1"/>
    </xf>
    <xf numFmtId="10" fontId="3" fillId="5" borderId="10" xfId="0" applyNumberFormat="1" applyFont="1" applyFill="1" applyBorder="1" applyAlignment="1">
      <alignment horizontal="center" vertical="center" wrapText="1"/>
    </xf>
  </cellXfs>
  <cellStyles count="5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Moeda 2" xfId="53" xr:uid="{00000000-0005-0000-0000-00001E000000}"/>
    <cellStyle name="Neutro" xfId="9" builtinId="28" customBuiltin="1"/>
    <cellStyle name="Normal" xfId="0" builtinId="0"/>
    <cellStyle name="Normal 2" xfId="48" xr:uid="{00000000-0005-0000-0000-000021000000}"/>
    <cellStyle name="Nota" xfId="16" builtinId="10" customBuiltin="1"/>
    <cellStyle name="Porcentagem" xfId="2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46" xr:uid="{00000000-0005-0000-0000-00002C000000}"/>
    <cellStyle name="Total" xfId="18" builtinId="25" customBuiltin="1"/>
    <cellStyle name="Vírgula" xfId="1" builtinId="3"/>
    <cellStyle name="Vírgula 2" xfId="43" xr:uid="{00000000-0005-0000-0000-00002E000000}"/>
    <cellStyle name="Vírgula 3" xfId="45" xr:uid="{00000000-0005-0000-0000-00002F000000}"/>
    <cellStyle name="Vírgula 3 2" xfId="51" xr:uid="{00000000-0005-0000-0000-000030000000}"/>
    <cellStyle name="Vírgula 4" xfId="44" xr:uid="{00000000-0005-0000-0000-000031000000}"/>
    <cellStyle name="Vírgula 4 2" xfId="50" xr:uid="{00000000-0005-0000-0000-000032000000}"/>
    <cellStyle name="Vírgula 5" xfId="47" xr:uid="{00000000-0005-0000-0000-000033000000}"/>
    <cellStyle name="Vírgula 5 2" xfId="52" xr:uid="{00000000-0005-0000-0000-000034000000}"/>
    <cellStyle name="Vírgula 6" xfId="49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"/>
  <sheetViews>
    <sheetView tabSelected="1" topLeftCell="A20" workbookViewId="0">
      <selection activeCell="E100" sqref="E100"/>
    </sheetView>
  </sheetViews>
  <sheetFormatPr defaultRowHeight="15.75" x14ac:dyDescent="0.25"/>
  <cols>
    <col min="1" max="1" width="7.7109375" style="1" customWidth="1"/>
    <col min="2" max="2" width="54.85546875" style="1" customWidth="1"/>
    <col min="3" max="3" width="15.28515625" style="1" customWidth="1"/>
    <col min="4" max="4" width="13.5703125" style="1" customWidth="1"/>
    <col min="5" max="5" width="71.28515625" style="1" customWidth="1"/>
    <col min="6" max="6" width="12" customWidth="1"/>
    <col min="7" max="7" width="15.140625" style="1" customWidth="1"/>
    <col min="8" max="8" width="14.5703125" style="1" customWidth="1"/>
    <col min="9" max="9" width="9.140625" style="1"/>
    <col min="10" max="10" width="13.85546875" style="1" customWidth="1"/>
    <col min="11" max="16384" width="9.140625" style="1"/>
  </cols>
  <sheetData>
    <row r="1" spans="1:5" ht="23.25" x14ac:dyDescent="0.35">
      <c r="A1" s="75" t="s">
        <v>0</v>
      </c>
      <c r="B1" s="75"/>
      <c r="C1" s="75"/>
      <c r="D1" s="75"/>
    </row>
    <row r="2" spans="1:5" ht="18.75" x14ac:dyDescent="0.3">
      <c r="A2" s="76" t="s">
        <v>1</v>
      </c>
      <c r="B2" s="76"/>
      <c r="C2" s="76"/>
      <c r="D2" s="76"/>
    </row>
    <row r="3" spans="1:5" x14ac:dyDescent="0.25">
      <c r="A3" s="77" t="s">
        <v>80</v>
      </c>
      <c r="B3" s="77"/>
      <c r="C3" s="77"/>
      <c r="D3" s="77"/>
    </row>
    <row r="5" spans="1:5" ht="18.75" x14ac:dyDescent="0.25">
      <c r="A5" s="71" t="s">
        <v>2</v>
      </c>
      <c r="B5" s="71"/>
      <c r="C5" s="71"/>
      <c r="D5" s="71"/>
      <c r="E5"/>
    </row>
    <row r="6" spans="1:5" x14ac:dyDescent="0.25">
      <c r="E6"/>
    </row>
    <row r="7" spans="1:5" x14ac:dyDescent="0.25">
      <c r="A7" s="9">
        <v>1</v>
      </c>
      <c r="B7" s="74" t="s">
        <v>3</v>
      </c>
      <c r="C7" s="74"/>
      <c r="D7" s="9" t="s">
        <v>4</v>
      </c>
      <c r="E7" s="9" t="s">
        <v>93</v>
      </c>
    </row>
    <row r="8" spans="1:5" x14ac:dyDescent="0.25">
      <c r="A8" s="22" t="s">
        <v>5</v>
      </c>
      <c r="B8" s="79" t="s">
        <v>6</v>
      </c>
      <c r="C8" s="79"/>
      <c r="D8" s="45"/>
      <c r="E8" s="10">
        <v>1</v>
      </c>
    </row>
    <row r="9" spans="1:5" x14ac:dyDescent="0.25">
      <c r="A9" s="74" t="s">
        <v>14</v>
      </c>
      <c r="B9" s="74"/>
      <c r="C9" s="74"/>
      <c r="D9" s="61">
        <f>SUM(D8:D8)</f>
        <v>0</v>
      </c>
      <c r="E9" s="11"/>
    </row>
    <row r="10" spans="1:5" customFormat="1" ht="15" x14ac:dyDescent="0.25"/>
    <row r="11" spans="1:5" customFormat="1" ht="15" x14ac:dyDescent="0.25"/>
    <row r="12" spans="1:5" ht="18.75" x14ac:dyDescent="0.25">
      <c r="A12" s="71" t="s">
        <v>15</v>
      </c>
      <c r="B12" s="71"/>
      <c r="C12" s="71"/>
      <c r="D12" s="71"/>
      <c r="E12"/>
    </row>
    <row r="13" spans="1:5" customFormat="1" ht="15" x14ac:dyDescent="0.25"/>
    <row r="14" spans="1:5" x14ac:dyDescent="0.25">
      <c r="A14" s="80" t="s">
        <v>16</v>
      </c>
      <c r="B14" s="80"/>
      <c r="C14" s="80"/>
      <c r="D14" s="80"/>
      <c r="E14"/>
    </row>
    <row r="15" spans="1:5" customFormat="1" ht="15" x14ac:dyDescent="0.25"/>
    <row r="16" spans="1:5" ht="31.5" x14ac:dyDescent="0.25">
      <c r="A16" s="9" t="s">
        <v>17</v>
      </c>
      <c r="B16" s="9" t="s">
        <v>18</v>
      </c>
      <c r="C16" s="9" t="s">
        <v>19</v>
      </c>
      <c r="D16" s="9" t="s">
        <v>4</v>
      </c>
      <c r="E16" s="9" t="s">
        <v>93</v>
      </c>
    </row>
    <row r="17" spans="1:5" x14ac:dyDescent="0.25">
      <c r="A17" s="22" t="s">
        <v>5</v>
      </c>
      <c r="B17" s="23" t="s">
        <v>20</v>
      </c>
      <c r="C17" s="60">
        <f>1/12</f>
        <v>8.3333333333333329E-2</v>
      </c>
      <c r="D17" s="27">
        <f>D9*C17</f>
        <v>0</v>
      </c>
      <c r="E17" s="13">
        <v>8.3333333333333329E-2</v>
      </c>
    </row>
    <row r="18" spans="1:5" x14ac:dyDescent="0.25">
      <c r="A18" s="22" t="s">
        <v>7</v>
      </c>
      <c r="B18" s="23" t="s">
        <v>21</v>
      </c>
      <c r="C18" s="60">
        <f>(1/12)+(1/12/3)</f>
        <v>0.1111111111111111</v>
      </c>
      <c r="D18" s="27">
        <f>D9*C18</f>
        <v>0</v>
      </c>
      <c r="E18" s="12" t="s">
        <v>92</v>
      </c>
    </row>
    <row r="19" spans="1:5" x14ac:dyDescent="0.25">
      <c r="A19" s="74" t="s">
        <v>14</v>
      </c>
      <c r="B19" s="74"/>
      <c r="C19" s="52">
        <f>SUM(C17:C18)</f>
        <v>0.19444444444444442</v>
      </c>
      <c r="D19" s="38">
        <f>SUM(D17:D18)</f>
        <v>0</v>
      </c>
      <c r="E19" s="11"/>
    </row>
    <row r="20" spans="1:5" customFormat="1" ht="15" x14ac:dyDescent="0.25"/>
    <row r="21" spans="1:5" customFormat="1" ht="15" x14ac:dyDescent="0.25"/>
    <row r="22" spans="1:5" x14ac:dyDescent="0.25">
      <c r="A22" s="78" t="s">
        <v>22</v>
      </c>
      <c r="B22" s="78"/>
      <c r="C22" s="78"/>
      <c r="D22" s="78"/>
      <c r="E22"/>
    </row>
    <row r="23" spans="1:5" customFormat="1" ht="15" x14ac:dyDescent="0.25"/>
    <row r="24" spans="1:5" ht="31.5" x14ac:dyDescent="0.25">
      <c r="A24" s="9" t="s">
        <v>23</v>
      </c>
      <c r="B24" s="9" t="s">
        <v>24</v>
      </c>
      <c r="C24" s="9" t="s">
        <v>19</v>
      </c>
      <c r="D24" s="9" t="s">
        <v>4</v>
      </c>
      <c r="E24"/>
    </row>
    <row r="25" spans="1:5" x14ac:dyDescent="0.25">
      <c r="A25" s="28" t="s">
        <v>5</v>
      </c>
      <c r="B25" s="29" t="s">
        <v>25</v>
      </c>
      <c r="C25" s="57">
        <v>0.2</v>
      </c>
      <c r="D25" s="31">
        <f t="shared" ref="D25:D32" si="0">C25*($D$9+$D$19)</f>
        <v>0</v>
      </c>
      <c r="E25" t="s">
        <v>115</v>
      </c>
    </row>
    <row r="26" spans="1:5" x14ac:dyDescent="0.25">
      <c r="A26" s="22" t="s">
        <v>7</v>
      </c>
      <c r="B26" s="23" t="s">
        <v>26</v>
      </c>
      <c r="C26" s="37">
        <v>2.5000000000000001E-2</v>
      </c>
      <c r="D26" s="27">
        <f t="shared" si="0"/>
        <v>0</v>
      </c>
      <c r="E26"/>
    </row>
    <row r="27" spans="1:5" x14ac:dyDescent="0.25">
      <c r="A27" s="22" t="s">
        <v>8</v>
      </c>
      <c r="B27" s="23" t="s">
        <v>27</v>
      </c>
      <c r="C27" s="58">
        <f>2%*0.5</f>
        <v>0.01</v>
      </c>
      <c r="D27" s="27">
        <f t="shared" si="0"/>
        <v>0</v>
      </c>
      <c r="E27"/>
    </row>
    <row r="28" spans="1:5" x14ac:dyDescent="0.25">
      <c r="A28" s="22" t="s">
        <v>9</v>
      </c>
      <c r="B28" s="23" t="s">
        <v>28</v>
      </c>
      <c r="C28" s="37">
        <v>1.4999999999999999E-2</v>
      </c>
      <c r="D28" s="27">
        <f t="shared" si="0"/>
        <v>0</v>
      </c>
      <c r="E28"/>
    </row>
    <row r="29" spans="1:5" x14ac:dyDescent="0.25">
      <c r="A29" s="22" t="s">
        <v>10</v>
      </c>
      <c r="B29" s="23" t="s">
        <v>29</v>
      </c>
      <c r="C29" s="37">
        <v>0.01</v>
      </c>
      <c r="D29" s="27">
        <f t="shared" si="0"/>
        <v>0</v>
      </c>
      <c r="E29"/>
    </row>
    <row r="30" spans="1:5" x14ac:dyDescent="0.25">
      <c r="A30" s="22" t="s">
        <v>11</v>
      </c>
      <c r="B30" s="23" t="s">
        <v>30</v>
      </c>
      <c r="C30" s="37">
        <v>6.0000000000000001E-3</v>
      </c>
      <c r="D30" s="27">
        <f t="shared" si="0"/>
        <v>0</v>
      </c>
      <c r="E30"/>
    </row>
    <row r="31" spans="1:5" x14ac:dyDescent="0.25">
      <c r="A31" s="22" t="s">
        <v>12</v>
      </c>
      <c r="B31" s="23" t="s">
        <v>31</v>
      </c>
      <c r="C31" s="37">
        <v>2E-3</v>
      </c>
      <c r="D31" s="27">
        <f t="shared" si="0"/>
        <v>0</v>
      </c>
      <c r="E31"/>
    </row>
    <row r="32" spans="1:5" x14ac:dyDescent="0.25">
      <c r="A32" s="22" t="s">
        <v>13</v>
      </c>
      <c r="B32" s="23" t="s">
        <v>32</v>
      </c>
      <c r="C32" s="37">
        <v>0.08</v>
      </c>
      <c r="D32" s="27">
        <f t="shared" si="0"/>
        <v>0</v>
      </c>
      <c r="E32"/>
    </row>
    <row r="33" spans="1:5" x14ac:dyDescent="0.25">
      <c r="A33" s="74" t="s">
        <v>33</v>
      </c>
      <c r="B33" s="74"/>
      <c r="C33" s="59">
        <f>SUM(C25:C32)</f>
        <v>0.34800000000000003</v>
      </c>
      <c r="D33" s="38">
        <f>SUM(D25:D32)</f>
        <v>0</v>
      </c>
      <c r="E33"/>
    </row>
    <row r="34" spans="1:5" customFormat="1" ht="15" x14ac:dyDescent="0.25"/>
    <row r="35" spans="1:5" customFormat="1" ht="15" x14ac:dyDescent="0.25"/>
    <row r="36" spans="1:5" x14ac:dyDescent="0.25">
      <c r="A36" s="80" t="s">
        <v>34</v>
      </c>
      <c r="B36" s="80"/>
      <c r="C36" s="80"/>
      <c r="D36" s="80"/>
      <c r="E36"/>
    </row>
    <row r="37" spans="1:5" customFormat="1" ht="15" x14ac:dyDescent="0.25"/>
    <row r="38" spans="1:5" x14ac:dyDescent="0.25">
      <c r="A38" s="9" t="s">
        <v>35</v>
      </c>
      <c r="B38" s="74" t="s">
        <v>36</v>
      </c>
      <c r="C38" s="74"/>
      <c r="D38" s="9" t="s">
        <v>4</v>
      </c>
      <c r="E38"/>
    </row>
    <row r="39" spans="1:5" x14ac:dyDescent="0.25">
      <c r="A39" s="22" t="s">
        <v>5</v>
      </c>
      <c r="B39" s="81" t="s">
        <v>37</v>
      </c>
      <c r="C39" s="81"/>
      <c r="D39" s="53"/>
      <c r="E39"/>
    </row>
    <row r="40" spans="1:5" x14ac:dyDescent="0.25">
      <c r="A40" s="22" t="s">
        <v>7</v>
      </c>
      <c r="B40" s="81" t="s">
        <v>38</v>
      </c>
      <c r="C40" s="81"/>
      <c r="D40" s="54"/>
      <c r="E40"/>
    </row>
    <row r="41" spans="1:5" x14ac:dyDescent="0.25">
      <c r="A41" s="22" t="s">
        <v>8</v>
      </c>
      <c r="B41" s="81" t="s">
        <v>39</v>
      </c>
      <c r="C41" s="81"/>
      <c r="D41" s="54"/>
      <c r="E41"/>
    </row>
    <row r="42" spans="1:5" x14ac:dyDescent="0.25">
      <c r="A42" s="22" t="s">
        <v>9</v>
      </c>
      <c r="B42" s="81" t="s">
        <v>40</v>
      </c>
      <c r="C42" s="81"/>
      <c r="D42" s="54"/>
      <c r="E42"/>
    </row>
    <row r="43" spans="1:5" x14ac:dyDescent="0.25">
      <c r="A43" s="22" t="s">
        <v>9</v>
      </c>
      <c r="B43" s="81" t="s">
        <v>41</v>
      </c>
      <c r="C43" s="81"/>
      <c r="D43" s="54"/>
      <c r="E43"/>
    </row>
    <row r="44" spans="1:5" x14ac:dyDescent="0.25">
      <c r="A44" s="22" t="s">
        <v>9</v>
      </c>
      <c r="B44" s="81" t="s">
        <v>42</v>
      </c>
      <c r="C44" s="81"/>
      <c r="D44" s="54"/>
      <c r="E44"/>
    </row>
    <row r="45" spans="1:5" x14ac:dyDescent="0.25">
      <c r="A45" s="74" t="s">
        <v>14</v>
      </c>
      <c r="B45" s="74"/>
      <c r="C45" s="74"/>
      <c r="D45" s="55">
        <f>SUM(D39:D44)</f>
        <v>0</v>
      </c>
      <c r="E45"/>
    </row>
    <row r="46" spans="1:5" customFormat="1" ht="15" x14ac:dyDescent="0.25"/>
    <row r="47" spans="1:5" ht="30" customHeight="1" x14ac:dyDescent="0.25">
      <c r="A47" s="80" t="s">
        <v>43</v>
      </c>
      <c r="B47" s="80"/>
      <c r="C47" s="80"/>
      <c r="D47" s="80"/>
      <c r="E47"/>
    </row>
    <row r="48" spans="1:5" customFormat="1" ht="15" x14ac:dyDescent="0.25"/>
    <row r="49" spans="1:8" x14ac:dyDescent="0.25">
      <c r="A49" s="9">
        <v>2</v>
      </c>
      <c r="B49" s="74" t="s">
        <v>44</v>
      </c>
      <c r="C49" s="74"/>
      <c r="D49" s="9" t="s">
        <v>4</v>
      </c>
      <c r="E49"/>
    </row>
    <row r="50" spans="1:8" x14ac:dyDescent="0.25">
      <c r="A50" s="22" t="s">
        <v>17</v>
      </c>
      <c r="B50" s="81" t="s">
        <v>18</v>
      </c>
      <c r="C50" s="81"/>
      <c r="D50" s="27">
        <f>D19</f>
        <v>0</v>
      </c>
      <c r="E50"/>
    </row>
    <row r="51" spans="1:8" x14ac:dyDescent="0.25">
      <c r="A51" s="22" t="s">
        <v>23</v>
      </c>
      <c r="B51" s="81" t="s">
        <v>24</v>
      </c>
      <c r="C51" s="81"/>
      <c r="D51" s="27">
        <f>D33</f>
        <v>0</v>
      </c>
      <c r="E51"/>
    </row>
    <row r="52" spans="1:8" x14ac:dyDescent="0.25">
      <c r="A52" s="22" t="s">
        <v>35</v>
      </c>
      <c r="B52" s="81" t="s">
        <v>36</v>
      </c>
      <c r="C52" s="81"/>
      <c r="D52" s="56">
        <f>D45</f>
        <v>0</v>
      </c>
      <c r="E52"/>
    </row>
    <row r="53" spans="1:8" x14ac:dyDescent="0.25">
      <c r="A53" s="74" t="s">
        <v>14</v>
      </c>
      <c r="B53" s="74"/>
      <c r="C53" s="74"/>
      <c r="D53" s="38">
        <f>SUM(D50:D52)</f>
        <v>0</v>
      </c>
      <c r="E53"/>
    </row>
    <row r="54" spans="1:8" customFormat="1" ht="15" x14ac:dyDescent="0.25"/>
    <row r="55" spans="1:8" customFormat="1" ht="15" x14ac:dyDescent="0.25"/>
    <row r="56" spans="1:8" ht="18.75" x14ac:dyDescent="0.25">
      <c r="A56" s="71" t="s">
        <v>45</v>
      </c>
      <c r="B56" s="71"/>
      <c r="C56" s="71"/>
      <c r="D56" s="71"/>
      <c r="E56"/>
    </row>
    <row r="57" spans="1:8" customFormat="1" ht="15" x14ac:dyDescent="0.25"/>
    <row r="58" spans="1:8" ht="32.25" thickBot="1" x14ac:dyDescent="0.3">
      <c r="A58" s="9">
        <v>3</v>
      </c>
      <c r="B58" s="9" t="s">
        <v>46</v>
      </c>
      <c r="C58" s="9" t="s">
        <v>19</v>
      </c>
      <c r="D58" s="9" t="s">
        <v>4</v>
      </c>
      <c r="E58" s="9" t="s">
        <v>93</v>
      </c>
    </row>
    <row r="59" spans="1:8" ht="31.5" x14ac:dyDescent="0.25">
      <c r="A59" s="62" t="s">
        <v>5</v>
      </c>
      <c r="B59" s="68" t="s">
        <v>94</v>
      </c>
      <c r="C59" s="48">
        <f>(1/12)*5%</f>
        <v>4.1666666666666666E-3</v>
      </c>
      <c r="D59" s="53">
        <f>C59*$D$9</f>
        <v>0</v>
      </c>
      <c r="E59" s="21" t="s">
        <v>102</v>
      </c>
    </row>
    <row r="60" spans="1:8" ht="16.5" thickBot="1" x14ac:dyDescent="0.3">
      <c r="A60" s="22" t="s">
        <v>7</v>
      </c>
      <c r="B60" s="7" t="s">
        <v>89</v>
      </c>
      <c r="C60" s="49">
        <f>C59*8%</f>
        <v>3.3333333333333332E-4</v>
      </c>
      <c r="D60" s="27">
        <f t="shared" ref="D60:D62" si="1">C60*$D$9</f>
        <v>0</v>
      </c>
      <c r="E60" s="20" t="s">
        <v>95</v>
      </c>
    </row>
    <row r="61" spans="1:8" ht="232.5" customHeight="1" thickBot="1" x14ac:dyDescent="0.3">
      <c r="A61" s="62" t="s">
        <v>8</v>
      </c>
      <c r="B61" s="68" t="s">
        <v>109</v>
      </c>
      <c r="C61" s="50">
        <f>((1+(2/12)+((1/3)*(1/12)))*(8%*40%*90%))</f>
        <v>3.44E-2</v>
      </c>
      <c r="D61" s="53">
        <f t="shared" si="1"/>
        <v>0</v>
      </c>
      <c r="E61" s="19" t="s">
        <v>98</v>
      </c>
      <c r="G61" s="8"/>
      <c r="H61" s="8"/>
    </row>
    <row r="62" spans="1:8" ht="20.25" customHeight="1" x14ac:dyDescent="0.25">
      <c r="A62" s="22" t="s">
        <v>9</v>
      </c>
      <c r="B62" s="7" t="s">
        <v>90</v>
      </c>
      <c r="C62" s="51">
        <f>((7/30)/12)</f>
        <v>1.9444444444444445E-2</v>
      </c>
      <c r="D62" s="27">
        <f t="shared" si="1"/>
        <v>0</v>
      </c>
      <c r="E62" s="16" t="s">
        <v>88</v>
      </c>
    </row>
    <row r="63" spans="1:8" ht="31.5" x14ac:dyDescent="0.25">
      <c r="A63" s="62" t="s">
        <v>10</v>
      </c>
      <c r="B63" s="68" t="s">
        <v>47</v>
      </c>
      <c r="C63" s="48">
        <f>C33*C62</f>
        <v>6.7666666666666674E-3</v>
      </c>
      <c r="D63" s="53">
        <f>C33*D62</f>
        <v>0</v>
      </c>
      <c r="E63" s="17" t="s">
        <v>97</v>
      </c>
    </row>
    <row r="64" spans="1:8" ht="16.5" thickBot="1" x14ac:dyDescent="0.3">
      <c r="A64" s="22" t="s">
        <v>11</v>
      </c>
      <c r="B64" s="7" t="s">
        <v>91</v>
      </c>
      <c r="C64" s="51">
        <f>C62*8%*40%</f>
        <v>6.2222222222222236E-4</v>
      </c>
      <c r="D64" s="27">
        <f>D62*8%*40%</f>
        <v>0</v>
      </c>
      <c r="E64" s="18" t="s">
        <v>96</v>
      </c>
    </row>
    <row r="65" spans="1:7" x14ac:dyDescent="0.25">
      <c r="A65" s="74" t="s">
        <v>14</v>
      </c>
      <c r="B65" s="74"/>
      <c r="C65" s="52">
        <f>SUM(C59:C64)</f>
        <v>6.5733333333333324E-2</v>
      </c>
      <c r="D65" s="38">
        <f>SUM(D59:D64)</f>
        <v>0</v>
      </c>
      <c r="E65" s="15"/>
    </row>
    <row r="66" spans="1:7" x14ac:dyDescent="0.25">
      <c r="D66" s="2"/>
      <c r="E66"/>
    </row>
    <row r="67" spans="1:7" x14ac:dyDescent="0.25">
      <c r="E67"/>
    </row>
    <row r="68" spans="1:7" ht="18.75" x14ac:dyDescent="0.25">
      <c r="A68" s="71" t="s">
        <v>82</v>
      </c>
      <c r="B68" s="71"/>
      <c r="C68" s="71"/>
      <c r="D68" s="71"/>
      <c r="E68"/>
    </row>
    <row r="69" spans="1:7" x14ac:dyDescent="0.25">
      <c r="E69"/>
    </row>
    <row r="70" spans="1:7" ht="31.5" x14ac:dyDescent="0.25">
      <c r="A70" s="9">
        <v>4</v>
      </c>
      <c r="B70" s="9" t="s">
        <v>49</v>
      </c>
      <c r="C70" s="9" t="s">
        <v>19</v>
      </c>
      <c r="D70" s="9" t="s">
        <v>4</v>
      </c>
      <c r="E70" s="9" t="s">
        <v>93</v>
      </c>
      <c r="G70"/>
    </row>
    <row r="71" spans="1:7" x14ac:dyDescent="0.25">
      <c r="A71" s="62" t="s">
        <v>5</v>
      </c>
      <c r="B71" s="64" t="s">
        <v>50</v>
      </c>
      <c r="C71" s="46">
        <f>((3/30)/12)</f>
        <v>8.3333333333333332E-3</v>
      </c>
      <c r="D71" s="53">
        <f t="shared" ref="D71:D76" si="2">C71*$D$9</f>
        <v>0</v>
      </c>
      <c r="E71" s="12" t="s">
        <v>84</v>
      </c>
      <c r="G71"/>
    </row>
    <row r="72" spans="1:7" x14ac:dyDescent="0.25">
      <c r="A72" s="65" t="s">
        <v>7</v>
      </c>
      <c r="B72" s="66" t="s">
        <v>86</v>
      </c>
      <c r="C72" s="46">
        <f>((1/30)/12)</f>
        <v>2.7777777777777779E-3</v>
      </c>
      <c r="D72" s="53">
        <f t="shared" si="2"/>
        <v>0</v>
      </c>
      <c r="E72" s="12" t="s">
        <v>85</v>
      </c>
      <c r="G72"/>
    </row>
    <row r="73" spans="1:7" ht="48.75" customHeight="1" x14ac:dyDescent="0.25">
      <c r="A73" s="62" t="s">
        <v>8</v>
      </c>
      <c r="B73" s="66" t="s">
        <v>51</v>
      </c>
      <c r="C73" s="46">
        <f>(5/30)*50%*10%*11.11%</f>
        <v>9.258333333333332E-4</v>
      </c>
      <c r="D73" s="53">
        <f t="shared" si="2"/>
        <v>0</v>
      </c>
      <c r="E73" s="14" t="s">
        <v>99</v>
      </c>
      <c r="G73"/>
    </row>
    <row r="74" spans="1:7" x14ac:dyDescent="0.25">
      <c r="A74" s="62" t="s">
        <v>9</v>
      </c>
      <c r="B74" s="66" t="s">
        <v>87</v>
      </c>
      <c r="C74" s="46">
        <f>1%*((100%/30)*15)/12</f>
        <v>4.1666666666666669E-4</v>
      </c>
      <c r="D74" s="53">
        <f t="shared" si="2"/>
        <v>0</v>
      </c>
      <c r="E74" s="12" t="s">
        <v>101</v>
      </c>
      <c r="G74"/>
    </row>
    <row r="75" spans="1:7" ht="47.25" x14ac:dyDescent="0.25">
      <c r="A75" s="62" t="s">
        <v>10</v>
      </c>
      <c r="B75" s="66" t="s">
        <v>83</v>
      </c>
      <c r="C75" s="46">
        <f>50%*10%*11.11%*(4/12)</f>
        <v>1.8516666666666666E-3</v>
      </c>
      <c r="D75" s="53">
        <f t="shared" si="2"/>
        <v>0</v>
      </c>
      <c r="E75" s="14" t="s">
        <v>100</v>
      </c>
      <c r="G75"/>
    </row>
    <row r="76" spans="1:7" x14ac:dyDescent="0.25">
      <c r="A76" s="62" t="s">
        <v>11</v>
      </c>
      <c r="B76" s="66" t="s">
        <v>52</v>
      </c>
      <c r="C76" s="67"/>
      <c r="D76" s="53">
        <f t="shared" si="2"/>
        <v>0</v>
      </c>
      <c r="E76" s="12"/>
      <c r="G76"/>
    </row>
    <row r="77" spans="1:7" x14ac:dyDescent="0.25">
      <c r="A77" s="74" t="s">
        <v>33</v>
      </c>
      <c r="B77" s="74"/>
      <c r="C77" s="47">
        <f>SUM(C71:C76)</f>
        <v>1.4305277777777776E-2</v>
      </c>
      <c r="D77" s="38">
        <f>SUM(D71:D76)</f>
        <v>0</v>
      </c>
      <c r="E77" s="12"/>
      <c r="G77"/>
    </row>
    <row r="78" spans="1:7" customFormat="1" ht="15" x14ac:dyDescent="0.25"/>
    <row r="79" spans="1:7" customFormat="1" ht="15" x14ac:dyDescent="0.25"/>
    <row r="80" spans="1:7" ht="18.75" x14ac:dyDescent="0.25">
      <c r="A80" s="71" t="s">
        <v>53</v>
      </c>
      <c r="B80" s="71"/>
      <c r="C80" s="71"/>
      <c r="D80" s="71"/>
      <c r="E80"/>
      <c r="G80"/>
    </row>
    <row r="81" spans="1:7" x14ac:dyDescent="0.25">
      <c r="D81"/>
      <c r="E81"/>
      <c r="G81"/>
    </row>
    <row r="82" spans="1:7" x14ac:dyDescent="0.25">
      <c r="A82" s="9">
        <v>5</v>
      </c>
      <c r="B82" s="74" t="s">
        <v>54</v>
      </c>
      <c r="C82" s="74"/>
      <c r="D82" s="9" t="s">
        <v>4</v>
      </c>
      <c r="E82"/>
    </row>
    <row r="83" spans="1:7" x14ac:dyDescent="0.25">
      <c r="A83" s="22" t="s">
        <v>5</v>
      </c>
      <c r="B83" s="81" t="s">
        <v>55</v>
      </c>
      <c r="C83" s="81"/>
      <c r="D83" s="45"/>
      <c r="E83"/>
    </row>
    <row r="84" spans="1:7" x14ac:dyDescent="0.25">
      <c r="A84" s="22" t="s">
        <v>7</v>
      </c>
      <c r="B84" s="81" t="s">
        <v>56</v>
      </c>
      <c r="C84" s="81"/>
      <c r="D84" s="45"/>
      <c r="E84"/>
    </row>
    <row r="85" spans="1:7" x14ac:dyDescent="0.25">
      <c r="A85" s="62" t="s">
        <v>8</v>
      </c>
      <c r="B85" s="82" t="s">
        <v>111</v>
      </c>
      <c r="C85" s="82"/>
      <c r="D85" s="63"/>
      <c r="E85"/>
    </row>
    <row r="86" spans="1:7" x14ac:dyDescent="0.25">
      <c r="A86" s="62" t="s">
        <v>9</v>
      </c>
      <c r="B86" s="82" t="s">
        <v>112</v>
      </c>
      <c r="C86" s="82"/>
      <c r="D86" s="63"/>
      <c r="E86"/>
    </row>
    <row r="87" spans="1:7" x14ac:dyDescent="0.25">
      <c r="A87" s="74" t="s">
        <v>33</v>
      </c>
      <c r="B87" s="74"/>
      <c r="C87" s="74"/>
      <c r="D87" s="38">
        <f>SUM(D83:D86)</f>
        <v>0</v>
      </c>
      <c r="E87"/>
    </row>
    <row r="88" spans="1:7" customFormat="1" ht="15" x14ac:dyDescent="0.25"/>
    <row r="89" spans="1:7" ht="30" customHeight="1" x14ac:dyDescent="0.25">
      <c r="A89" s="80" t="s">
        <v>57</v>
      </c>
      <c r="B89" s="80"/>
      <c r="C89" s="80"/>
      <c r="D89" s="6">
        <f>D9+D53+D65+D77+D87</f>
        <v>0</v>
      </c>
      <c r="E89"/>
    </row>
    <row r="90" spans="1:7" customFormat="1" ht="15" x14ac:dyDescent="0.25"/>
    <row r="91" spans="1:7" customFormat="1" ht="15" x14ac:dyDescent="0.25"/>
    <row r="92" spans="1:7" ht="18.75" x14ac:dyDescent="0.25">
      <c r="A92" s="71" t="s">
        <v>58</v>
      </c>
      <c r="B92" s="71"/>
      <c r="C92" s="71"/>
      <c r="D92" s="71"/>
      <c r="E92"/>
    </row>
    <row r="93" spans="1:7" customFormat="1" ht="15" x14ac:dyDescent="0.25"/>
    <row r="94" spans="1:7" ht="31.5" x14ac:dyDescent="0.25">
      <c r="A94" s="9">
        <v>6</v>
      </c>
      <c r="B94" s="36" t="s">
        <v>59</v>
      </c>
      <c r="C94" s="9" t="s">
        <v>19</v>
      </c>
      <c r="D94" s="9" t="s">
        <v>4</v>
      </c>
      <c r="E94"/>
    </row>
    <row r="95" spans="1:7" x14ac:dyDescent="0.25">
      <c r="A95" s="22" t="s">
        <v>5</v>
      </c>
      <c r="B95" s="23" t="s">
        <v>116</v>
      </c>
      <c r="C95" s="85">
        <v>0.05</v>
      </c>
      <c r="D95" s="27">
        <f t="shared" ref="D95" si="3">C95*$D$89</f>
        <v>0</v>
      </c>
      <c r="E95"/>
    </row>
    <row r="96" spans="1:7" x14ac:dyDescent="0.25">
      <c r="A96"/>
      <c r="B96"/>
      <c r="C96"/>
      <c r="D96"/>
      <c r="E96"/>
    </row>
    <row r="97" spans="1:13" x14ac:dyDescent="0.25">
      <c r="A97" s="80" t="s">
        <v>81</v>
      </c>
      <c r="B97" s="80"/>
      <c r="C97" s="80"/>
      <c r="D97" s="6">
        <f>D89+D95</f>
        <v>0</v>
      </c>
      <c r="E97"/>
    </row>
    <row r="98" spans="1:13" x14ac:dyDescent="0.25">
      <c r="A98"/>
      <c r="B98"/>
      <c r="C98"/>
      <c r="D98"/>
      <c r="E98"/>
    </row>
    <row r="99" spans="1:13" x14ac:dyDescent="0.25">
      <c r="A99" s="22" t="s">
        <v>7</v>
      </c>
      <c r="B99" s="23" t="s">
        <v>117</v>
      </c>
      <c r="C99" s="85">
        <v>0.1</v>
      </c>
      <c r="D99" s="27">
        <f>C99*$D$97</f>
        <v>0</v>
      </c>
      <c r="E99"/>
    </row>
    <row r="100" spans="1:13" ht="30" customHeight="1" x14ac:dyDescent="0.25">
      <c r="A100" s="22"/>
      <c r="B100" s="23" t="s">
        <v>60</v>
      </c>
      <c r="C100" s="37"/>
      <c r="D100" s="38">
        <f>D97+D99</f>
        <v>0</v>
      </c>
      <c r="E100"/>
    </row>
    <row r="101" spans="1:13" x14ac:dyDescent="0.25">
      <c r="A101" s="22"/>
      <c r="B101" s="23"/>
      <c r="C101" s="37"/>
      <c r="D101" s="39"/>
      <c r="E101"/>
    </row>
    <row r="102" spans="1:13" ht="31.5" x14ac:dyDescent="0.25">
      <c r="A102" s="22"/>
      <c r="B102" s="23" t="s">
        <v>61</v>
      </c>
      <c r="C102" s="37"/>
      <c r="D102" s="38">
        <f>D100</f>
        <v>0</v>
      </c>
      <c r="E102"/>
      <c r="G102" s="2"/>
    </row>
    <row r="103" spans="1:13" x14ac:dyDescent="0.25">
      <c r="A103" s="22"/>
      <c r="B103" s="23" t="s">
        <v>62</v>
      </c>
      <c r="C103" s="40">
        <f>100%-C106</f>
        <v>1</v>
      </c>
      <c r="D103" s="41"/>
      <c r="E103"/>
      <c r="G103" s="2"/>
    </row>
    <row r="104" spans="1:13" x14ac:dyDescent="0.25">
      <c r="A104" s="22"/>
      <c r="B104" s="23" t="s">
        <v>63</v>
      </c>
      <c r="C104" s="37"/>
      <c r="D104" s="42">
        <f>D102/C103</f>
        <v>0</v>
      </c>
      <c r="E104"/>
      <c r="G104" s="2"/>
    </row>
    <row r="105" spans="1:13" x14ac:dyDescent="0.25">
      <c r="A105" s="22"/>
      <c r="B105" s="23"/>
      <c r="C105" s="37"/>
      <c r="D105" s="42"/>
      <c r="E105"/>
      <c r="G105" s="2"/>
    </row>
    <row r="106" spans="1:13" x14ac:dyDescent="0.25">
      <c r="A106" s="22" t="s">
        <v>8</v>
      </c>
      <c r="B106" s="23" t="s">
        <v>64</v>
      </c>
      <c r="C106" s="24">
        <f>C107+C108+C109+C110</f>
        <v>0</v>
      </c>
      <c r="D106" s="25">
        <f>D107+D108+D109+D110</f>
        <v>0</v>
      </c>
      <c r="E106"/>
    </row>
    <row r="107" spans="1:13" x14ac:dyDescent="0.25">
      <c r="A107" s="22"/>
      <c r="B107" s="23" t="s">
        <v>65</v>
      </c>
      <c r="C107" s="26"/>
      <c r="D107" s="27">
        <f>C107*D104</f>
        <v>0</v>
      </c>
      <c r="E107"/>
    </row>
    <row r="108" spans="1:13" x14ac:dyDescent="0.25">
      <c r="A108" s="28"/>
      <c r="B108" s="29" t="s">
        <v>114</v>
      </c>
      <c r="C108" s="30">
        <v>0</v>
      </c>
      <c r="D108" s="31">
        <f>C108*D104</f>
        <v>0</v>
      </c>
      <c r="E108"/>
    </row>
    <row r="109" spans="1:13" x14ac:dyDescent="0.25">
      <c r="A109" s="22"/>
      <c r="B109" s="23" t="s">
        <v>66</v>
      </c>
      <c r="C109" s="43"/>
      <c r="D109" s="27">
        <f>C109*D104</f>
        <v>0</v>
      </c>
      <c r="E109"/>
    </row>
    <row r="110" spans="1:13" x14ac:dyDescent="0.25">
      <c r="A110" s="22"/>
      <c r="B110" s="23" t="s">
        <v>67</v>
      </c>
      <c r="C110" s="26"/>
      <c r="D110" s="27">
        <f>C110*D104</f>
        <v>0</v>
      </c>
      <c r="E110"/>
      <c r="H110"/>
      <c r="I110"/>
      <c r="J110"/>
      <c r="K110"/>
      <c r="L110"/>
      <c r="M110"/>
    </row>
    <row r="111" spans="1:13" x14ac:dyDescent="0.25">
      <c r="A111" s="74" t="s">
        <v>68</v>
      </c>
      <c r="B111" s="74"/>
      <c r="C111" s="44">
        <v>1</v>
      </c>
      <c r="D111" s="38">
        <f>D102+D106</f>
        <v>0</v>
      </c>
      <c r="E111"/>
      <c r="H111"/>
      <c r="I111"/>
      <c r="J111"/>
      <c r="K111"/>
      <c r="L111"/>
      <c r="M111"/>
    </row>
    <row r="112" spans="1:13" customFormat="1" ht="15" x14ac:dyDescent="0.25"/>
    <row r="113" spans="1:13" customFormat="1" ht="15" x14ac:dyDescent="0.25"/>
    <row r="114" spans="1:13" ht="18.75" x14ac:dyDescent="0.25">
      <c r="A114" s="71" t="s">
        <v>69</v>
      </c>
      <c r="B114" s="71"/>
      <c r="C114" s="71"/>
      <c r="D114" s="71"/>
      <c r="E114"/>
      <c r="H114"/>
      <c r="I114"/>
      <c r="J114"/>
      <c r="K114"/>
      <c r="L114"/>
      <c r="M114"/>
    </row>
    <row r="115" spans="1:13" customFormat="1" ht="15" x14ac:dyDescent="0.25"/>
    <row r="116" spans="1:13" ht="32.25" customHeight="1" x14ac:dyDescent="0.25">
      <c r="A116" s="9"/>
      <c r="B116" s="74" t="s">
        <v>70</v>
      </c>
      <c r="C116" s="74"/>
      <c r="D116" s="9" t="s">
        <v>4</v>
      </c>
      <c r="E116"/>
      <c r="H116"/>
      <c r="I116"/>
      <c r="J116"/>
      <c r="K116"/>
      <c r="L116"/>
      <c r="M116"/>
    </row>
    <row r="117" spans="1:13" x14ac:dyDescent="0.25">
      <c r="A117" s="32" t="s">
        <v>5</v>
      </c>
      <c r="B117" s="72" t="s">
        <v>2</v>
      </c>
      <c r="C117" s="72"/>
      <c r="D117" s="33">
        <f>D9</f>
        <v>0</v>
      </c>
      <c r="E117"/>
      <c r="H117"/>
      <c r="I117"/>
      <c r="J117"/>
      <c r="K117"/>
      <c r="L117"/>
      <c r="M117"/>
    </row>
    <row r="118" spans="1:13" ht="32.25" customHeight="1" x14ac:dyDescent="0.25">
      <c r="A118" s="32" t="s">
        <v>7</v>
      </c>
      <c r="B118" s="72" t="s">
        <v>15</v>
      </c>
      <c r="C118" s="72"/>
      <c r="D118" s="33">
        <f>D53</f>
        <v>0</v>
      </c>
      <c r="E118"/>
      <c r="G118" s="2"/>
      <c r="H118"/>
      <c r="I118"/>
      <c r="J118"/>
      <c r="K118"/>
      <c r="L118"/>
      <c r="M118"/>
    </row>
    <row r="119" spans="1:13" x14ac:dyDescent="0.25">
      <c r="A119" s="32" t="s">
        <v>8</v>
      </c>
      <c r="B119" s="72" t="s">
        <v>45</v>
      </c>
      <c r="C119" s="72"/>
      <c r="D119" s="33">
        <f>D65</f>
        <v>0</v>
      </c>
      <c r="E119"/>
      <c r="G119" s="2"/>
      <c r="H119"/>
      <c r="I119"/>
      <c r="J119"/>
      <c r="K119"/>
      <c r="L119"/>
      <c r="M119"/>
    </row>
    <row r="120" spans="1:13" x14ac:dyDescent="0.25">
      <c r="A120" s="32" t="s">
        <v>9</v>
      </c>
      <c r="B120" s="72" t="s">
        <v>48</v>
      </c>
      <c r="C120" s="72"/>
      <c r="D120" s="33">
        <f>D77</f>
        <v>0</v>
      </c>
      <c r="E120"/>
      <c r="G120" s="2"/>
      <c r="H120"/>
      <c r="I120"/>
      <c r="J120"/>
      <c r="K120"/>
      <c r="L120"/>
      <c r="M120"/>
    </row>
    <row r="121" spans="1:13" x14ac:dyDescent="0.25">
      <c r="A121" s="32" t="s">
        <v>10</v>
      </c>
      <c r="B121" s="72" t="s">
        <v>53</v>
      </c>
      <c r="C121" s="72"/>
      <c r="D121" s="33">
        <f>D87</f>
        <v>0</v>
      </c>
      <c r="E121"/>
      <c r="H121"/>
      <c r="I121"/>
      <c r="J121"/>
      <c r="K121"/>
      <c r="L121"/>
      <c r="M121"/>
    </row>
    <row r="122" spans="1:13" x14ac:dyDescent="0.25">
      <c r="A122" s="73" t="s">
        <v>71</v>
      </c>
      <c r="B122" s="73"/>
      <c r="C122" s="73"/>
      <c r="D122" s="34">
        <f>SUM(D117:D121)</f>
        <v>0</v>
      </c>
      <c r="E122"/>
      <c r="H122"/>
      <c r="I122"/>
      <c r="J122"/>
      <c r="K122"/>
      <c r="L122"/>
      <c r="M122"/>
    </row>
    <row r="123" spans="1:13" x14ac:dyDescent="0.25">
      <c r="A123" s="32" t="s">
        <v>11</v>
      </c>
      <c r="B123" s="72" t="s">
        <v>72</v>
      </c>
      <c r="C123" s="72"/>
      <c r="D123" s="33">
        <f>D95+D99+D106</f>
        <v>0</v>
      </c>
      <c r="E123"/>
      <c r="G123" s="2"/>
      <c r="H123"/>
      <c r="I123"/>
      <c r="J123"/>
      <c r="K123"/>
      <c r="L123"/>
      <c r="M123"/>
    </row>
    <row r="124" spans="1:13" x14ac:dyDescent="0.25">
      <c r="A124" s="74" t="s">
        <v>73</v>
      </c>
      <c r="B124" s="74"/>
      <c r="C124" s="74"/>
      <c r="D124" s="35">
        <f>SUM(D122+D123)</f>
        <v>0</v>
      </c>
      <c r="E124"/>
      <c r="G124" s="2"/>
      <c r="J124" s="3"/>
    </row>
    <row r="126" spans="1:13" x14ac:dyDescent="0.25">
      <c r="A126" s="4" t="s">
        <v>74</v>
      </c>
      <c r="B126" s="5"/>
    </row>
    <row r="128" spans="1:13" ht="32.25" customHeight="1" x14ac:dyDescent="0.25">
      <c r="A128" s="83" t="s">
        <v>75</v>
      </c>
      <c r="B128" s="83"/>
      <c r="C128" s="83"/>
      <c r="D128" s="83"/>
      <c r="E128" s="83"/>
    </row>
    <row r="129" spans="1:5" ht="42.75" customHeight="1" x14ac:dyDescent="0.25">
      <c r="A129" s="70" t="s">
        <v>76</v>
      </c>
      <c r="B129" s="70"/>
      <c r="C129" s="70"/>
      <c r="D129" s="70"/>
      <c r="E129" s="70"/>
    </row>
    <row r="130" spans="1:5" ht="41.25" customHeight="1" x14ac:dyDescent="0.25">
      <c r="A130" s="70" t="s">
        <v>77</v>
      </c>
      <c r="B130" s="70"/>
      <c r="C130" s="70"/>
      <c r="D130" s="70"/>
      <c r="E130" s="70"/>
    </row>
    <row r="131" spans="1:5" ht="41.25" customHeight="1" x14ac:dyDescent="0.25">
      <c r="A131" s="70" t="s">
        <v>78</v>
      </c>
      <c r="B131" s="70"/>
      <c r="C131" s="70"/>
      <c r="D131" s="70"/>
      <c r="E131" s="70"/>
    </row>
    <row r="132" spans="1:5" ht="35.25" customHeight="1" x14ac:dyDescent="0.25">
      <c r="A132" s="70" t="s">
        <v>79</v>
      </c>
      <c r="B132" s="70"/>
      <c r="C132" s="70"/>
      <c r="D132" s="70"/>
      <c r="E132" s="70"/>
    </row>
    <row r="133" spans="1:5" ht="28.5" customHeight="1" x14ac:dyDescent="0.25">
      <c r="A133" s="70" t="s">
        <v>103</v>
      </c>
      <c r="B133" s="70"/>
      <c r="C133" s="70"/>
      <c r="D133" s="70"/>
      <c r="E133" s="70"/>
    </row>
    <row r="134" spans="1:5" ht="36.75" customHeight="1" x14ac:dyDescent="0.25">
      <c r="A134" s="70" t="s">
        <v>104</v>
      </c>
      <c r="B134" s="70"/>
      <c r="C134" s="70"/>
      <c r="D134" s="70"/>
      <c r="E134" s="70"/>
    </row>
    <row r="135" spans="1:5" ht="37.5" customHeight="1" x14ac:dyDescent="0.25">
      <c r="A135" s="70" t="s">
        <v>105</v>
      </c>
      <c r="B135" s="70"/>
      <c r="C135" s="70"/>
      <c r="D135" s="70"/>
      <c r="E135" s="70"/>
    </row>
    <row r="136" spans="1:5" ht="31.5" customHeight="1" x14ac:dyDescent="0.25">
      <c r="A136" s="70" t="s">
        <v>106</v>
      </c>
      <c r="B136" s="70"/>
      <c r="C136" s="70"/>
      <c r="D136" s="70"/>
      <c r="E136" s="70"/>
    </row>
    <row r="137" spans="1:5" ht="39.75" customHeight="1" x14ac:dyDescent="0.25">
      <c r="A137" s="70" t="s">
        <v>107</v>
      </c>
      <c r="B137" s="70"/>
      <c r="C137" s="70"/>
      <c r="D137" s="70"/>
      <c r="E137" s="70"/>
    </row>
    <row r="138" spans="1:5" ht="49.5" customHeight="1" x14ac:dyDescent="0.25">
      <c r="A138" s="83" t="s">
        <v>110</v>
      </c>
      <c r="B138" s="83"/>
      <c r="C138" s="83"/>
      <c r="D138" s="83"/>
      <c r="E138" s="83"/>
    </row>
    <row r="139" spans="1:5" ht="80.25" customHeight="1" x14ac:dyDescent="0.25">
      <c r="A139" s="83" t="s">
        <v>113</v>
      </c>
      <c r="B139" s="83"/>
      <c r="C139" s="83"/>
      <c r="D139" s="83"/>
      <c r="E139" s="83"/>
    </row>
    <row r="140" spans="1:5" ht="90.75" customHeight="1" x14ac:dyDescent="0.25">
      <c r="A140" s="84" t="s">
        <v>108</v>
      </c>
      <c r="B140" s="84"/>
      <c r="C140" s="84"/>
      <c r="D140" s="84"/>
      <c r="E140" s="84"/>
    </row>
    <row r="141" spans="1:5" x14ac:dyDescent="0.25">
      <c r="A141" s="69"/>
      <c r="B141" s="69"/>
      <c r="C141" s="69"/>
      <c r="D141" s="69"/>
    </row>
    <row r="142" spans="1:5" x14ac:dyDescent="0.25">
      <c r="A142" s="69"/>
      <c r="B142" s="69"/>
      <c r="C142" s="69"/>
      <c r="D142" s="69"/>
    </row>
    <row r="143" spans="1:5" x14ac:dyDescent="0.25">
      <c r="A143" s="69"/>
      <c r="B143" s="69"/>
      <c r="C143" s="69"/>
      <c r="D143" s="69"/>
    </row>
    <row r="144" spans="1:5" x14ac:dyDescent="0.25">
      <c r="A144" s="69"/>
      <c r="B144" s="69"/>
      <c r="C144" s="69"/>
      <c r="D144" s="69"/>
    </row>
    <row r="145" spans="1:4" x14ac:dyDescent="0.25">
      <c r="A145" s="69"/>
      <c r="B145" s="69"/>
      <c r="C145" s="69"/>
      <c r="D145" s="69"/>
    </row>
    <row r="146" spans="1:4" x14ac:dyDescent="0.25">
      <c r="A146" s="69"/>
      <c r="B146" s="69"/>
      <c r="C146" s="69"/>
      <c r="D146" s="69"/>
    </row>
    <row r="147" spans="1:4" x14ac:dyDescent="0.25">
      <c r="A147" s="69"/>
      <c r="B147" s="69"/>
      <c r="C147" s="69"/>
      <c r="D147" s="69"/>
    </row>
    <row r="148" spans="1:4" x14ac:dyDescent="0.25">
      <c r="A148" s="69"/>
      <c r="B148" s="69"/>
      <c r="C148" s="69"/>
      <c r="D148" s="69"/>
    </row>
    <row r="149" spans="1:4" x14ac:dyDescent="0.25">
      <c r="A149" s="69"/>
      <c r="B149" s="69"/>
      <c r="C149" s="69"/>
      <c r="D149" s="69"/>
    </row>
    <row r="150" spans="1:4" x14ac:dyDescent="0.25">
      <c r="A150" s="69"/>
      <c r="B150" s="69"/>
      <c r="C150" s="69"/>
      <c r="D150" s="69"/>
    </row>
  </sheetData>
  <mergeCells count="75">
    <mergeCell ref="A150:D150"/>
    <mergeCell ref="A143:D143"/>
    <mergeCell ref="A144:D144"/>
    <mergeCell ref="A145:D145"/>
    <mergeCell ref="A146:D146"/>
    <mergeCell ref="A147:D147"/>
    <mergeCell ref="B86:C86"/>
    <mergeCell ref="A87:C87"/>
    <mergeCell ref="B116:C116"/>
    <mergeCell ref="A148:D148"/>
    <mergeCell ref="A149:D149"/>
    <mergeCell ref="A138:E138"/>
    <mergeCell ref="A139:E139"/>
    <mergeCell ref="A140:E140"/>
    <mergeCell ref="A128:E128"/>
    <mergeCell ref="A89:C89"/>
    <mergeCell ref="A111:B111"/>
    <mergeCell ref="A97:C97"/>
    <mergeCell ref="B118:C118"/>
    <mergeCell ref="B119:C119"/>
    <mergeCell ref="B120:C120"/>
    <mergeCell ref="A114:D114"/>
    <mergeCell ref="B82:C82"/>
    <mergeCell ref="B83:C83"/>
    <mergeCell ref="B84:C84"/>
    <mergeCell ref="A80:D80"/>
    <mergeCell ref="B85:C85"/>
    <mergeCell ref="A65:B65"/>
    <mergeCell ref="A77:B77"/>
    <mergeCell ref="A47:D47"/>
    <mergeCell ref="A56:D56"/>
    <mergeCell ref="A68:D68"/>
    <mergeCell ref="B49:C49"/>
    <mergeCell ref="B50:C50"/>
    <mergeCell ref="A33:B33"/>
    <mergeCell ref="B51:C51"/>
    <mergeCell ref="B52:C52"/>
    <mergeCell ref="A53:C53"/>
    <mergeCell ref="A36:D36"/>
    <mergeCell ref="B38:C38"/>
    <mergeCell ref="B39:C39"/>
    <mergeCell ref="B40:C40"/>
    <mergeCell ref="B41:C41"/>
    <mergeCell ref="B42:C42"/>
    <mergeCell ref="B43:C43"/>
    <mergeCell ref="B44:C44"/>
    <mergeCell ref="A45:C45"/>
    <mergeCell ref="A1:D1"/>
    <mergeCell ref="A2:D2"/>
    <mergeCell ref="A3:D3"/>
    <mergeCell ref="A19:B19"/>
    <mergeCell ref="A22:D22"/>
    <mergeCell ref="B7:C7"/>
    <mergeCell ref="B8:C8"/>
    <mergeCell ref="A5:D5"/>
    <mergeCell ref="A12:D12"/>
    <mergeCell ref="A14:D14"/>
    <mergeCell ref="A9:C9"/>
    <mergeCell ref="A92:D92"/>
    <mergeCell ref="A134:E134"/>
    <mergeCell ref="A135:E135"/>
    <mergeCell ref="A136:E136"/>
    <mergeCell ref="B121:C121"/>
    <mergeCell ref="A122:C122"/>
    <mergeCell ref="B123:C123"/>
    <mergeCell ref="A124:C124"/>
    <mergeCell ref="B117:C117"/>
    <mergeCell ref="A141:D141"/>
    <mergeCell ref="A142:D142"/>
    <mergeCell ref="A137:E137"/>
    <mergeCell ref="A129:E129"/>
    <mergeCell ref="A130:E130"/>
    <mergeCell ref="A131:E131"/>
    <mergeCell ref="A132:E132"/>
    <mergeCell ref="A133:E133"/>
  </mergeCells>
  <pageMargins left="0.51181102362204722" right="0.51181102362204722" top="0.78740157480314965" bottom="0.78740157480314965" header="0.31496062992125984" footer="0.31496062992125984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adm bancos senior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44422466453</dc:creator>
  <cp:lastModifiedBy>Vanessa de Sousa Menezes Ubarana</cp:lastModifiedBy>
  <cp:lastPrinted>2026-01-27T15:29:15Z</cp:lastPrinted>
  <dcterms:created xsi:type="dcterms:W3CDTF">2022-07-29T16:00:42Z</dcterms:created>
  <dcterms:modified xsi:type="dcterms:W3CDTF">2026-01-27T15:30:03Z</dcterms:modified>
</cp:coreProperties>
</file>